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Нина Ермалинская\Desktop\ГРЕБНЕВО\МЕНЮ\"/>
    </mc:Choice>
  </mc:AlternateContent>
  <xr:revisionPtr revIDLastSave="0" documentId="13_ncr:1_{322F8A8F-D8EE-4CAA-A4C1-43D06938C7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еню_" sheetId="1" r:id="rId1"/>
    <sheet name="Кондитерская" sheetId="2" state="hidden" r:id="rId2"/>
    <sheet name="прочее" sheetId="3" state="hidden" r:id="rId3"/>
    <sheet name="Лист2" sheetId="4" state="hidden" r:id="rId4"/>
    <sheet name="Лист1" sheetId="5" r:id="rId5"/>
  </sheets>
  <definedNames>
    <definedName name="_GoBack_1">прочее!$B$92</definedName>
    <definedName name="_xlnm.Print_Area" localSheetId="0">меню_!$A$1:$H$207</definedName>
  </definedNames>
  <calcPr calcId="181029"/>
</workbook>
</file>

<file path=xl/calcChain.xml><?xml version="1.0" encoding="utf-8"?>
<calcChain xmlns="http://schemas.openxmlformats.org/spreadsheetml/2006/main">
  <c r="F206" i="1" l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42" i="1" l="1"/>
  <c r="G142" i="1"/>
  <c r="F143" i="1"/>
  <c r="G143" i="1"/>
  <c r="G40" i="1" l="1"/>
  <c r="F189" i="1"/>
  <c r="F188" i="1"/>
  <c r="A129" i="1"/>
  <c r="A131" i="1"/>
  <c r="A133" i="1"/>
  <c r="A135" i="1"/>
  <c r="A137" i="1"/>
  <c r="A20" i="1"/>
  <c r="A22" i="1"/>
  <c r="A24" i="1"/>
  <c r="A26" i="1"/>
  <c r="A28" i="1"/>
  <c r="A30" i="1"/>
  <c r="A32" i="1"/>
  <c r="A34" i="1"/>
  <c r="A36" i="1"/>
  <c r="A38" i="1"/>
  <c r="A40" i="1"/>
  <c r="F50" i="1"/>
  <c r="G50" i="1"/>
  <c r="F51" i="1"/>
  <c r="G51" i="1"/>
  <c r="G186" i="1"/>
  <c r="G185" i="1"/>
  <c r="G184" i="1"/>
  <c r="G183" i="1"/>
  <c r="G182" i="1"/>
  <c r="G181" i="1"/>
  <c r="G180" i="1"/>
  <c r="G179" i="1"/>
  <c r="G162" i="1"/>
  <c r="G161" i="1"/>
  <c r="G159" i="1"/>
  <c r="G158" i="1"/>
  <c r="G150" i="1"/>
  <c r="G151" i="1"/>
  <c r="G152" i="1"/>
  <c r="G153" i="1"/>
  <c r="G154" i="1"/>
  <c r="G155" i="1"/>
  <c r="G156" i="1"/>
  <c r="G149" i="1"/>
  <c r="G141" i="1"/>
  <c r="G144" i="1"/>
  <c r="G145" i="1"/>
  <c r="G146" i="1"/>
  <c r="G147" i="1"/>
  <c r="G140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23" i="1"/>
  <c r="G122" i="1"/>
  <c r="G121" i="1"/>
  <c r="G120" i="1"/>
  <c r="G119" i="1"/>
  <c r="G118" i="1"/>
  <c r="G103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00" i="1"/>
  <c r="G98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82" i="1"/>
  <c r="G77" i="1"/>
  <c r="G78" i="1"/>
  <c r="G79" i="1"/>
  <c r="G80" i="1"/>
  <c r="G81" i="1"/>
  <c r="G7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56" i="1"/>
  <c r="G55" i="1"/>
  <c r="G54" i="1"/>
  <c r="G49" i="1"/>
  <c r="G52" i="1"/>
  <c r="G53" i="1"/>
  <c r="G48" i="1"/>
  <c r="G47" i="1"/>
  <c r="G46" i="1"/>
  <c r="G45" i="1"/>
  <c r="G44" i="1"/>
  <c r="G43" i="1"/>
  <c r="G41" i="1"/>
  <c r="G39" i="1"/>
  <c r="G38" i="1"/>
  <c r="G37" i="1"/>
  <c r="G33" i="1"/>
  <c r="G32" i="1"/>
  <c r="G31" i="1"/>
  <c r="G30" i="1"/>
  <c r="G29" i="1"/>
  <c r="G28" i="1"/>
  <c r="G27" i="1"/>
  <c r="G26" i="1"/>
  <c r="G25" i="1"/>
  <c r="G22" i="1"/>
  <c r="G21" i="1"/>
  <c r="G19" i="1"/>
  <c r="G18" i="1"/>
  <c r="G17" i="1"/>
  <c r="F179" i="1"/>
  <c r="F180" i="1"/>
  <c r="F181" i="1"/>
  <c r="F182" i="1"/>
  <c r="F183" i="1"/>
  <c r="F184" i="1"/>
  <c r="F185" i="1"/>
  <c r="F186" i="1"/>
  <c r="F187" i="1"/>
  <c r="F178" i="1"/>
  <c r="F176" i="1"/>
  <c r="F165" i="1"/>
  <c r="F166" i="1"/>
  <c r="F167" i="1"/>
  <c r="F168" i="1"/>
  <c r="F169" i="1"/>
  <c r="F170" i="1"/>
  <c r="F171" i="1"/>
  <c r="F172" i="1"/>
  <c r="F173" i="1"/>
  <c r="F174" i="1"/>
  <c r="F175" i="1"/>
  <c r="F164" i="1"/>
  <c r="F162" i="1"/>
  <c r="F161" i="1"/>
  <c r="F159" i="1"/>
  <c r="F158" i="1"/>
  <c r="F150" i="1"/>
  <c r="F151" i="1"/>
  <c r="F152" i="1"/>
  <c r="F153" i="1"/>
  <c r="F154" i="1"/>
  <c r="F155" i="1"/>
  <c r="F156" i="1"/>
  <c r="F149" i="1"/>
  <c r="F141" i="1"/>
  <c r="F144" i="1"/>
  <c r="F145" i="1"/>
  <c r="F146" i="1"/>
  <c r="F147" i="1"/>
  <c r="F140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18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00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73" i="1"/>
  <c r="F44" i="1"/>
  <c r="F45" i="1"/>
  <c r="F46" i="1"/>
  <c r="F47" i="1"/>
  <c r="F48" i="1"/>
  <c r="F49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7" i="1"/>
  <c r="G34" i="1" l="1"/>
  <c r="G36" i="1" l="1"/>
  <c r="G35" i="1"/>
  <c r="G24" i="1"/>
  <c r="G23" i="1"/>
  <c r="G20" i="1"/>
  <c r="G190" i="1" l="1"/>
  <c r="G207" i="1" s="1"/>
  <c r="A173" i="1"/>
  <c r="A174" i="1" s="1"/>
  <c r="A175" i="1" s="1"/>
  <c r="A176" i="1" s="1"/>
  <c r="F76" i="1"/>
  <c r="F190" i="1" l="1"/>
  <c r="A102" i="1"/>
  <c r="A105" i="1" s="1"/>
  <c r="A109" i="1" s="1"/>
  <c r="A111" i="1" s="1"/>
  <c r="A113" i="1" s="1"/>
  <c r="A114" i="1" s="1"/>
  <c r="A115" i="1" s="1"/>
  <c r="A116" i="1" s="1"/>
  <c r="F191" i="1" l="1"/>
  <c r="F192" i="1" s="1"/>
  <c r="F207" i="1" s="1"/>
  <c r="A150" i="1" l="1"/>
  <c r="A151" i="1" s="1"/>
  <c r="A152" i="1" s="1"/>
  <c r="A153" i="1" s="1"/>
  <c r="A154" i="1" s="1"/>
  <c r="A155" i="1" s="1"/>
  <c r="A156" i="1" s="1"/>
  <c r="A119" i="1"/>
  <c r="A18" i="1"/>
</calcChain>
</file>

<file path=xl/sharedStrings.xml><?xml version="1.0" encoding="utf-8"?>
<sst xmlns="http://schemas.openxmlformats.org/spreadsheetml/2006/main" count="466" uniqueCount="407">
  <si>
    <t xml:space="preserve">         Банкетное меню         </t>
  </si>
  <si>
    <t>Наименование</t>
  </si>
  <si>
    <t>Вес гр. Основного блюда</t>
  </si>
  <si>
    <t>Цена</t>
  </si>
  <si>
    <t>Кол-во:</t>
  </si>
  <si>
    <t>Итого:</t>
  </si>
  <si>
    <t>Тигровая креветка с ананасом на шпажке</t>
  </si>
  <si>
    <t>Канапе с окороком парма и душистой дыней на шпажке</t>
  </si>
  <si>
    <t xml:space="preserve">Канапе с томатами черри,  мини моцареллой и соусом песто </t>
  </si>
  <si>
    <t>Канапе с сыром и лесными ягодами на шпажке (красный песто, зеленый песто, чеддер)</t>
  </si>
  <si>
    <t>Ягодное ассорти на шпажке</t>
  </si>
  <si>
    <t>Канапе с тунцом в черном кунжуте на шпажке</t>
  </si>
  <si>
    <t>Канапе с сыром Бри, клубникой  и фисташками</t>
  </si>
  <si>
    <t>Канапе с пармской ветчиной, сливочным сыром и клубникой на шпажке</t>
  </si>
  <si>
    <t>Канапе с сыром Рокфор и домашним ростбифом на шпажке</t>
  </si>
  <si>
    <t xml:space="preserve">Профитроли с мусом из кролика и медовой свеклой </t>
  </si>
  <si>
    <t>Профитроли с тар-таром из лосося</t>
  </si>
  <si>
    <t>Профитроли с мусом из телятины и шпинатом</t>
  </si>
  <si>
    <t xml:space="preserve">          Холодные закуски</t>
  </si>
  <si>
    <t>Сырное плато №2 (Дор-блю, Камамбер, Пармезан, Эмменталь) с виноградом, клубникой, медом и грецким орехом</t>
  </si>
  <si>
    <t>Овощной букет (огурцы, помидоры, перец, зелень)</t>
  </si>
  <si>
    <t>Овощи"Бакинские"с зеленью (огурцы, помидоры)</t>
  </si>
  <si>
    <t>Капрезе (помидоры, сыр моцарелла, руккола, соус Песто)</t>
  </si>
  <si>
    <t>Домашние соленья (помидоры черри, огурчики, квашеная капуста, зеленые помидоры)</t>
  </si>
  <si>
    <t>Ассорти из маринованных грибочков</t>
  </si>
  <si>
    <t>Королевские маслины и оливки</t>
  </si>
  <si>
    <t>Рыбное ассорти №2 (семга слабой соли, масляная рыбка х/к, угорь г/к) с лимоном и маслинами</t>
  </si>
  <si>
    <t>Дуэт селедочки с отварным картофелем</t>
  </si>
  <si>
    <t>Ассорти итальянских деликатесов (пармская ветчина, брезаола, мортаделла, спьянато-романо)</t>
  </si>
  <si>
    <t>Помидоры Баку с сыром и чесноком</t>
  </si>
  <si>
    <t>Рулетики из цукини с сыром рикотто и кедровыми орешками</t>
  </si>
  <si>
    <t xml:space="preserve">         Салаты</t>
  </si>
  <si>
    <t>Салат Венеция (микс салат, сыр Эмменталь, свежие ягоды под соусом из кураги)</t>
  </si>
  <si>
    <t>Салат Греческий с оливковым маслом и сыром фета</t>
  </si>
  <si>
    <t>Салат  Руккола с тигровыми креветками и пармезаном</t>
  </si>
  <si>
    <t>Салат Нисуаз (тунец, оклиф, корнн, фризе, лоло россе салат, кенийская фасоль, отварной картофель, помидоры черри под соусом Цезарь)</t>
  </si>
  <si>
    <t>Салат «Цезарь» с тигровыми креветками</t>
  </si>
  <si>
    <t>Салат «Цезарь» со слабосоленой семгой</t>
  </si>
  <si>
    <t>Салат "Мимоза" с семгой слабой соли</t>
  </si>
  <si>
    <t>Салат "Сельдь под шубой"</t>
  </si>
  <si>
    <t>Теплый салат Ренч мясной (обжаренная говяжья вырезка, огурцы, сладкий перец, красный лук, шампиньоны, соус фирменный)</t>
  </si>
  <si>
    <t>Салат с индейкой (копченая индейка, отварной картофель черри,  помидоры черри, душистая кинза)</t>
  </si>
  <si>
    <t>Салат "Ореховый" (куриное филе, чернослив, орехи, салат романо)</t>
  </si>
  <si>
    <t>Салат «Цезарь» с куриным филе</t>
  </si>
  <si>
    <t>Салат "Столичный" с говяжим языком</t>
  </si>
  <si>
    <t>Салат "Столичный" с филе цыпленка</t>
  </si>
  <si>
    <t>Салат Аджаб Сандал (болгарский перец, баклажаны, помидоры, ассорти зелени, красный лук, национальные специи)</t>
  </si>
  <si>
    <t xml:space="preserve">          Горячие закуски</t>
  </si>
  <si>
    <t>Жареные шампиньоны с телятиной и сыром моцарелла</t>
  </si>
  <si>
    <t>150</t>
  </si>
  <si>
    <t xml:space="preserve">Жульен грибной из шампиньонов под сыром Моцарелла </t>
  </si>
  <si>
    <t>Жульен куриный под сыром Моцарелла</t>
  </si>
  <si>
    <t>Блинчики в кляре с семгой слабого посола, кетовой  икрой под сливочным соусом</t>
  </si>
  <si>
    <t xml:space="preserve">Мини рулетики из свинной вырезки с овощами </t>
  </si>
  <si>
    <t>Кесадилья с вяленым томатом и овoщами</t>
  </si>
  <si>
    <t>Кесадилья с овoщами и телятиной</t>
  </si>
  <si>
    <t>Речная Форель</t>
  </si>
  <si>
    <t>1шт.</t>
  </si>
  <si>
    <t>Филе окуня в фисташковой панировке</t>
  </si>
  <si>
    <t>Каре ягненка</t>
  </si>
  <si>
    <t>Люля-кебаб из баранины</t>
  </si>
  <si>
    <t>Люля-кебаб из курицы</t>
  </si>
  <si>
    <t>Медальоны из телячей вырезки</t>
  </si>
  <si>
    <t>Медальоны из свиной вырезки</t>
  </si>
  <si>
    <t>Шашлык из свинины</t>
  </si>
  <si>
    <t>Шашлык из курицы</t>
  </si>
  <si>
    <t>Шашлык из баранины</t>
  </si>
  <si>
    <t>Свиные ребра</t>
  </si>
  <si>
    <t>1 шт.</t>
  </si>
  <si>
    <t>Гарниры</t>
  </si>
  <si>
    <t>Овощи на углях</t>
  </si>
  <si>
    <t>Шампиньоны на гриле</t>
  </si>
  <si>
    <t>Мангал салат</t>
  </si>
  <si>
    <t>Картофель на углях</t>
  </si>
  <si>
    <t>Молодой  жаренный картофель черри с зеленью.</t>
  </si>
  <si>
    <t>Картофель фри</t>
  </si>
  <si>
    <t>Ткемали</t>
  </si>
  <si>
    <t>Сацебели</t>
  </si>
  <si>
    <t>Помадоро</t>
  </si>
  <si>
    <t>Тар-тар</t>
  </si>
  <si>
    <t>Горчица зерновая</t>
  </si>
  <si>
    <t>Барбекю</t>
  </si>
  <si>
    <t>Наршараб</t>
  </si>
  <si>
    <t>Аджика домашняя</t>
  </si>
  <si>
    <t xml:space="preserve">          Хлеб собственной выпечки</t>
  </si>
  <si>
    <t xml:space="preserve">         Фрукты</t>
  </si>
  <si>
    <t>Ваза фруктов (сезонные фрукты)</t>
  </si>
  <si>
    <t>Арбуз, дыня (сезонное предложение)</t>
  </si>
  <si>
    <t xml:space="preserve">         Напитки б/а</t>
  </si>
  <si>
    <t>Морс клюквенный домашний</t>
  </si>
  <si>
    <t>Морс облепиховый</t>
  </si>
  <si>
    <t>Морс черная смородина</t>
  </si>
  <si>
    <t>Квас</t>
  </si>
  <si>
    <t>Минеральная вода б/г</t>
  </si>
  <si>
    <t>Минеральная вода с/г</t>
  </si>
  <si>
    <t>Кока-кола, спрайт, фанта</t>
  </si>
  <si>
    <t>Дюшес, Лимонад, Тархун</t>
  </si>
  <si>
    <t>Чай черный/зеленый (пакетированый)</t>
  </si>
  <si>
    <t>Чай черный/зеленый (заварной)</t>
  </si>
  <si>
    <t>Анимационные  станции</t>
  </si>
  <si>
    <t>Карвинг станция с горячим блюдом</t>
  </si>
  <si>
    <t xml:space="preserve">Станция с Хамоном,  душистой дыней и багетом. ( на 60 чел.)
</t>
  </si>
  <si>
    <t>1шт./3шт./1000</t>
  </si>
  <si>
    <t>Станция с сырами (Песто краснй, Песто зеленый, Рамболь с орехами, Эменталь, Камамбер) с виноградом,клубникой,малиной,голубикой, домашним медом, грецкими орехам и фундуком (вес 3500 кг.) (на 50 чел.)</t>
  </si>
  <si>
    <t>3500/1650</t>
  </si>
  <si>
    <t>3000/1500</t>
  </si>
  <si>
    <t>60шт./1200/500</t>
  </si>
  <si>
    <t>4800/2300</t>
  </si>
  <si>
    <t>60 шт.</t>
  </si>
  <si>
    <t>Аренда пирамиды из бокалов шампанского (кол-во бокалов 60 шт., коктейльная вишня, клубника, сухой лед)</t>
  </si>
  <si>
    <t>60 бокалов</t>
  </si>
  <si>
    <t>Обслуживание 10%</t>
  </si>
  <si>
    <t>К оплате:</t>
  </si>
  <si>
    <t>Кондитерская</t>
  </si>
  <si>
    <t>Дата мероприятия:</t>
  </si>
  <si>
    <t>Место проведения:</t>
  </si>
  <si>
    <t>№</t>
  </si>
  <si>
    <t>Вес гр./мл.</t>
  </si>
  <si>
    <t>Выпечка</t>
  </si>
  <si>
    <t>Пирожок с мясом</t>
  </si>
  <si>
    <t>Пирожок с капустой</t>
  </si>
  <si>
    <t>Пирожок с семгой</t>
  </si>
  <si>
    <t>Пирожок с грибами</t>
  </si>
  <si>
    <t>Пирожок с вишней</t>
  </si>
  <si>
    <t>Пирожок с яблоком</t>
  </si>
  <si>
    <t>Свадебный каравай</t>
  </si>
  <si>
    <t>Десерты собственного производства:</t>
  </si>
  <si>
    <t>Свадебный торт (в зависимости от оформления, начинки)</t>
  </si>
  <si>
    <t>от 1800</t>
  </si>
  <si>
    <t>Пирожное в ассортимете (оформление мастика, сливочный сыр).</t>
  </si>
  <si>
    <t>Кап кейк</t>
  </si>
  <si>
    <t>Мини пирожное в ассортименте (чиз кейк, ягодная тарталетка, эстерхази, картошка, эклер)</t>
  </si>
  <si>
    <t>Обслуживание 15%     ???????</t>
  </si>
  <si>
    <r>
      <rPr>
        <b/>
        <i/>
        <sz val="14"/>
        <color rgb="FF000000"/>
        <rFont val="Brush Script MT"/>
        <family val="4"/>
      </rPr>
      <t xml:space="preserve">Мы так же с удовольствием приготовим изделие по вашему                     пожеланию не указанное в меню.                                                                                                Просто позвоните или напишите нам)                                                                                              </t>
    </r>
    <r>
      <rPr>
        <b/>
        <i/>
        <sz val="14"/>
        <color rgb="FF000000"/>
        <rFont val="Arial"/>
        <family val="2"/>
        <charset val="204"/>
      </rPr>
      <t>8925-164-17-26</t>
    </r>
    <r>
      <rPr>
        <b/>
        <i/>
        <sz val="14"/>
        <color rgb="FF000000"/>
        <rFont val="Brush Script MT"/>
        <family val="4"/>
      </rPr>
      <t xml:space="preserve"> Людмила шеф-кондитер.                                                 </t>
    </r>
    <r>
      <rPr>
        <b/>
        <i/>
        <sz val="14"/>
        <color rgb="FF000000"/>
        <rFont val="Arial"/>
        <family val="2"/>
        <charset val="204"/>
      </rPr>
      <t xml:space="preserve">liudmila_02@mail.ru </t>
    </r>
    <r>
      <rPr>
        <b/>
        <i/>
        <sz val="14"/>
        <color rgb="FF000000"/>
        <rFont val="Brush Script MT"/>
        <family val="4"/>
      </rPr>
      <t xml:space="preserve">               </t>
    </r>
  </si>
  <si>
    <t>ЭКСЕДРА</t>
  </si>
  <si>
    <t>РЕСТОРАН  БАР  КАФЕ</t>
  </si>
  <si>
    <t>Москва, Славянская площадь, д.2 (495) 979-21-46 www.restexedra.ru</t>
  </si>
  <si>
    <t>БАНКЕТНОЕ   МЕНЮ</t>
  </si>
  <si>
    <t>Блюдо</t>
  </si>
  <si>
    <t>Старая цена</t>
  </si>
  <si>
    <t>Цена сент/окт</t>
  </si>
  <si>
    <t>цена ноя</t>
  </si>
  <si>
    <t>цена дека</t>
  </si>
  <si>
    <t>С/С</t>
  </si>
  <si>
    <t>Коэф сент/окт</t>
  </si>
  <si>
    <t>С/С ноя</t>
  </si>
  <si>
    <t>С/С дека</t>
  </si>
  <si>
    <t>Аперетивы</t>
  </si>
  <si>
    <t>Валован с тунцом</t>
  </si>
  <si>
    <t>Валован с муссом из крабов</t>
  </si>
  <si>
    <t>Валован с салатом «Оливье»</t>
  </si>
  <si>
    <t>Канапе с сыром</t>
  </si>
  <si>
    <t>Канапе с  пармской ветчиной</t>
  </si>
  <si>
    <t>Канапе с ветчиной Йорк</t>
  </si>
  <si>
    <t>Канапе с сёмгой</t>
  </si>
  <si>
    <t xml:space="preserve"> Холодные блюда</t>
  </si>
  <si>
    <t>Стерлядь «Императорская» с красной икрой</t>
  </si>
  <si>
    <t>1шт/5шт/1200/500</t>
  </si>
  <si>
    <t>Щука «Царская» с раками</t>
  </si>
  <si>
    <t>1шт/5шт/965/500/500</t>
  </si>
  <si>
    <t>Поросенок заливной (целиком) с фруктами</t>
  </si>
  <si>
    <t>1шт/2100/500/300</t>
  </si>
  <si>
    <t>Рыбное ассорти (сёмга c/c,масляная х/к, филе кеты х/к, палтус х/к) на листьях салата Латук с оливками</t>
  </si>
  <si>
    <t>200/65</t>
  </si>
  <si>
    <t>Рыбное ассорти (стерлядь, семга с/с, угорь х/к, масляная х/к, икра красная)</t>
  </si>
  <si>
    <t>1шт/200/135/80</t>
  </si>
  <si>
    <t>Мясное ассорти собственного приготовления (ростбиф из говяжьей вырезки, буженина, отварной говяжий язык, галантин куриный с фисташками и черносливом) с салатом Фризе, корнишонами и хреном</t>
  </si>
  <si>
    <t>200/85/30</t>
  </si>
  <si>
    <t>Мясное ассорти (пармская ветчина, собственного приготовления: ростбиф из говяжьей вырезки, буженина, отварной говяжий язык, галантин куриный с фисташками и черносливом) с хреном</t>
  </si>
  <si>
    <t>500/210/100</t>
  </si>
  <si>
    <t>Сельдь «по-русски» с отварным картофелем, маринованным лучком, оливками и зеленью</t>
  </si>
  <si>
    <t>150/100/70/30</t>
  </si>
  <si>
    <t>Разносол собственного приготовления (чеснок маринованный, огурцы малосольные, квашенная красная капуста, черемша) на листьях салатов Латук и Лоло Россо</t>
  </si>
  <si>
    <t>280/35</t>
  </si>
  <si>
    <t>Баклажаны с грецкими орехами, сырами Пармезан и Моцарелла, помидорами банч, салатом Фризе, гранатом и свежим базиликом</t>
  </si>
  <si>
    <t>185/115</t>
  </si>
  <si>
    <t>Ассорти  сыров (Тет де Муан, Пекарино, Пармезан, Таледжио, Манчего) с грецким  орехом, медом, виноградом и свежей клубникой</t>
  </si>
  <si>
    <t>100/75/30</t>
  </si>
  <si>
    <t>Ассорти маринованных грибов (черные грузди , лисички, рыжики, маслята) с маринованным красным луком на листьях салат Лоло Россо</t>
  </si>
  <si>
    <t>120/45</t>
  </si>
  <si>
    <t>Овощной букет (огурцы, помидоры банч, болгарский перец, дайкон, редис) на листьях салат Латук с оливками и зеленью</t>
  </si>
  <si>
    <t>255/30/30</t>
  </si>
  <si>
    <t>Салаты</t>
  </si>
  <si>
    <t>«Экседра» из листьев салатов со свежей клубникой, сыром Моцарелла, авокадо, виноградом и кедровыми орешками</t>
  </si>
  <si>
    <t>Салат «Оливье» с копченой утиной грудкой, мясом краба, красной икрой и раком на листьях салата Лоло Россо</t>
  </si>
  <si>
    <t>215/70/1шт.</t>
  </si>
  <si>
    <t>Салат «Оливье» традиционный с куриным филе на листьях салата Лоло Россо</t>
  </si>
  <si>
    <t>400/195</t>
  </si>
  <si>
    <t>«Капрезе» со спелыми помидорами банч, сыром Моцареллой «Буффало», соусом «Песто», листьями салата Рукола и свежим базиликом</t>
  </si>
  <si>
    <t>205/38/30</t>
  </si>
  <si>
    <t>Салат «Морской»(семга с/с, мясо краба, креветки, канадские мидии,  икра красная, «Конкассе» из помидоров банч, стебель сельдерея, яблоки) с оливками и зеленью</t>
  </si>
  <si>
    <t>220/52/3шт</t>
  </si>
  <si>
    <t>«Цезарь» с куриным филе и хрустящими гренками, под сыром Пармезан, с салатом Романо, помидорами черри и свежим базиликом</t>
  </si>
  <si>
    <t>175/55</t>
  </si>
  <si>
    <t>«Цезарь» с тигровыми креветками, обжаренные на гриле, с добавлением белого вина и чесночного масла, под сыром Пармезан, с салатом Романо, помидорами черии и свежим базиликом</t>
  </si>
  <si>
    <t>3шт/125/55</t>
  </si>
  <si>
    <t>«Цезарь» с морскими гребешками, соусом сладкий «Чили» и гренками</t>
  </si>
  <si>
    <t>50/125/55</t>
  </si>
  <si>
    <t>Салат «Греческий» свежие овощи, сыр Фета , каперсы, кунжут</t>
  </si>
  <si>
    <t>Салат «Деревенский» с отварным говяжьим языком, обжаренными на гриле шампиньонами, маринованными маслятами на листьях салата Латук</t>
  </si>
  <si>
    <t>255/20/25</t>
  </si>
  <si>
    <t>Горячие закуски</t>
  </si>
  <si>
    <t>Блинчики «Экседра» с семгой с/с и красной икрой, в кляре, обжаренные во фритюре, под мятно-сливочным соусом, с кунжутом и свежей мятой</t>
  </si>
  <si>
    <t>Жульен грибной из шампиньонов под сыром Моцарелла с зеленью</t>
  </si>
  <si>
    <t>Жульен из куриного филе под  сыром Моцарелла с зеленью</t>
  </si>
  <si>
    <t>Горячие блюда</t>
  </si>
  <si>
    <t>Стерлядь, запеченная с соусом «Вилеруа» с крабами</t>
  </si>
  <si>
    <t>1шт./5шт/1000/500/320</t>
  </si>
  <si>
    <t>Семга фаршированная судаком и шпинатом со сливочным соусом, на листьях салатов Романо, Лоло-Россо, Радиччио.</t>
  </si>
  <si>
    <t>1 шт./650/500</t>
  </si>
  <si>
    <t>Мясное трио из телячьей, бараньей корейки на кости и свиной шеи</t>
  </si>
  <si>
    <t>3000/1600/1000</t>
  </si>
  <si>
    <t>Поросенок с хрустящей корочкой на подушке из гречневой каши с белыми грибами и шампиньонами</t>
  </si>
  <si>
    <t>1 шт./ 1100/520</t>
  </si>
  <si>
    <t>Ножка теленка с запеченным картофелем и овощами</t>
  </si>
  <si>
    <t>1шт/1720/1000</t>
  </si>
  <si>
    <t>Баранье жиго на рисовой подушке с печеными овощами и южным соусом</t>
  </si>
  <si>
    <t>1шт/1500/1200/750/450</t>
  </si>
  <si>
    <t>Свиной окорок в апельсиновой глазури</t>
  </si>
  <si>
    <t>1шт/1000/1000/1570</t>
  </si>
  <si>
    <t>Утка с яблоками, запеченым картофелем, клюквой, помидорами черри на листьях салатов Латук и Лоло Россо</t>
  </si>
  <si>
    <t>1шт/300/300/300/370</t>
  </si>
  <si>
    <t>Горячие блюда (порционные)</t>
  </si>
  <si>
    <t>Стейк из лосося на пару (или гриль) с картофельным пюре под соусом «Бер блан» c помидорами черри и свежим тимьяном</t>
  </si>
  <si>
    <t>150/100/57/50</t>
  </si>
  <si>
    <t>Филе масляной рыбы запеченной с помидорами банч под сыром Моцарелла</t>
  </si>
  <si>
    <t>260/47</t>
  </si>
  <si>
    <t>Сибасс с микс салатом, помидорами банч, болгарским перцем, кукурузой и красной фасолью под оливковым маслом и соком лайма</t>
  </si>
  <si>
    <t>1шт/130/27</t>
  </si>
  <si>
    <t>Форель в грецких орешках, обжаренная в чесночном масле с добавлением белого вина, с овощным Рататуем и свежим базиликом</t>
  </si>
  <si>
    <t>1шт./150/33</t>
  </si>
  <si>
    <t>Каре барашка на кости маринованная в свежем розмарине и специях</t>
  </si>
  <si>
    <t>Медальоны из говяжьей вырезки со свежим розмарином</t>
  </si>
  <si>
    <t>Эскалоп из свиной шеи с печёным картофелем и соусом «Романеско»</t>
  </si>
  <si>
    <t>180/75/50/48</t>
  </si>
  <si>
    <t>Овощи гриль</t>
  </si>
  <si>
    <t>Картофель (печеный, жареный, пюре)</t>
  </si>
  <si>
    <t>Рис с овощами</t>
  </si>
  <si>
    <t>Десерты</t>
  </si>
  <si>
    <t>Сырно-карамельный торт,украшен взбитыми сливками и свежими ягодами от 3.000 кг.</t>
  </si>
  <si>
    <t>Цена за 1 кг.</t>
  </si>
  <si>
    <t>Тирамису с маскарпоне от 2.300 кг.</t>
  </si>
  <si>
    <t>Каравай свадебный</t>
  </si>
  <si>
    <t>Мини-десерты</t>
  </si>
  <si>
    <t>Наполеон</t>
  </si>
  <si>
    <t>Мадлен</t>
  </si>
  <si>
    <t>Ягодные тарталетки</t>
  </si>
  <si>
    <t>Профитроли (2 штучки)</t>
  </si>
  <si>
    <t>Конфеты собственного приготовления</t>
  </si>
  <si>
    <t>Курага в белом шоколаде</t>
  </si>
  <si>
    <t>1.600 гр  (100 шт.)</t>
  </si>
  <si>
    <t>«Пьяная» вишня в черном шоколаде</t>
  </si>
  <si>
    <t>700 гр. (100 шт.)</t>
  </si>
  <si>
    <t>Конфета с черносливом</t>
  </si>
  <si>
    <t>1.600 гр. (100 шт.)</t>
  </si>
  <si>
    <t>Конфета с миндалем</t>
  </si>
  <si>
    <t>1.000 гр. (100 шт.)</t>
  </si>
  <si>
    <t>Изюм в молочном шоколаде</t>
  </si>
  <si>
    <t>1.100 гр. (100 шт.)</t>
  </si>
  <si>
    <t>Конфета со вкусом маракуйя</t>
  </si>
  <si>
    <t>1.400 (100 шт.)</t>
  </si>
  <si>
    <t>Пироги с мясом</t>
  </si>
  <si>
    <t>Пироги с семгой</t>
  </si>
  <si>
    <t>Пироги с капустой</t>
  </si>
  <si>
    <t>Пироги с луком и яйцом</t>
  </si>
  <si>
    <t>Пироги с рикоттой</t>
  </si>
  <si>
    <t>Пироги с вишней</t>
  </si>
  <si>
    <t>Хлеб собственного приготовления</t>
  </si>
  <si>
    <t>Пшеничный</t>
  </si>
  <si>
    <t>В подарок</t>
  </si>
  <si>
    <t>9 злаков</t>
  </si>
  <si>
    <t>Бородинский</t>
  </si>
  <si>
    <t>Масло</t>
  </si>
  <si>
    <t>Фрукты</t>
  </si>
  <si>
    <t>Фруктовая ваза (мандарины, апельсины, ананас голд, груши, клубника, виноград черный, виноград белый, киви, арбуз, дыня, физалис)</t>
  </si>
  <si>
    <t>3900/30</t>
  </si>
  <si>
    <t>Напитки б/а</t>
  </si>
  <si>
    <t>Морс клюквенный собственного приготовления</t>
  </si>
  <si>
    <t>Минеральная вода «Аква Панна» б/г стекло</t>
  </si>
  <si>
    <t>Минеральная вода «Сан Пелегрино» с/г стекло</t>
  </si>
  <si>
    <t>Спиртные напитки предлогаются со скидкой  -35%</t>
  </si>
  <si>
    <t>Белые вина</t>
  </si>
  <si>
    <t>Гави  ДОКГ Кастелло ди Тассарало</t>
  </si>
  <si>
    <t>«Вилла Кьера» Пино Гриджо</t>
  </si>
  <si>
    <t>«Корте Менини» Соаве Классико ДОК</t>
  </si>
  <si>
    <t>Игристые вина</t>
  </si>
  <si>
    <t>Шевалье Лакасан (полусух.)</t>
  </si>
  <si>
    <t>Просекко Тревизо Экстра Драй</t>
  </si>
  <si>
    <t>Красные вина</t>
  </si>
  <si>
    <t>Вальполичелла Классико ДОК Лоренцо Бегали</t>
  </si>
  <si>
    <t>Кьянти «Фассини» ДОКГ</t>
  </si>
  <si>
    <t>Кьянти ДОКГ. Веккиа Кантина ди Монтепульчано</t>
  </si>
  <si>
    <t>Монтепульчано д`Абруццо</t>
  </si>
  <si>
    <t>Итого</t>
  </si>
  <si>
    <t>Бой посуды 1 %</t>
  </si>
  <si>
    <t>К оплате</t>
  </si>
  <si>
    <t>Комплексное питание для подрядчиков</t>
  </si>
  <si>
    <t xml:space="preserve">   Дата мероприятия:</t>
  </si>
  <si>
    <t xml:space="preserve">   Заказчик: </t>
  </si>
  <si>
    <t>Паштетная станция (кролик, птица, говядина) с кукурузными, ржеными хлебцами и свежими овощами (на 50 чел.)</t>
  </si>
  <si>
    <t>Мидии киви с соусом Помодоро и сыром - 5 шт.</t>
  </si>
  <si>
    <t>Мидии киви с соусом Песто и сыром - 5 шт.</t>
  </si>
  <si>
    <t>Французский рулет с лососем и шпинатом</t>
  </si>
  <si>
    <t xml:space="preserve">         Горячие блюда</t>
  </si>
  <si>
    <t>Канапе и мини закуски (от 10 штук одного вида)</t>
  </si>
  <si>
    <t>Кол-во</t>
  </si>
  <si>
    <t>Сумма</t>
  </si>
  <si>
    <t>Рулетики из курицы с беконом</t>
  </si>
  <si>
    <t>Брускетт бар на 30 персон (брускетты с ростбифом, лососем, уткой, моццарелой, овощами гриль, вялеными томатами)</t>
  </si>
  <si>
    <t xml:space="preserve">Мини брускетта с хамоном </t>
  </si>
  <si>
    <t>Мини брускетта с лососем и сливочным сыром</t>
  </si>
  <si>
    <t>Мини брускетта с нежным крабом</t>
  </si>
  <si>
    <t>Мини брускетта с сыром мацарелла, помидорами черри и соусом песто</t>
  </si>
  <si>
    <t>Ассорти мини бургеров (на 30 чел.)</t>
  </si>
  <si>
    <t>Яичная станция с кондиментами (на 30 чел.)</t>
  </si>
  <si>
    <t>Блинная станция (сметана, джем, мед, семга слабой соли, икра кетовая) ( на 50 чел.)</t>
  </si>
  <si>
    <t>Выход</t>
  </si>
  <si>
    <t xml:space="preserve">Кофе зерновой </t>
  </si>
  <si>
    <t>Нарезка из слабосоленой форели собственного посола</t>
  </si>
  <si>
    <t>Рыбное ассорти №1 (осетрина г/к, тунец х/к, семга слабой соли, угорь) с лимоном и маслинами</t>
  </si>
  <si>
    <t>Люля-кебаб из телятины</t>
  </si>
  <si>
    <t>Шашлык из говяжьей вырезки</t>
  </si>
  <si>
    <t xml:space="preserve">         Соусы</t>
  </si>
  <si>
    <t>Паштет из куриной печени с ягодным соусом на ломтиках бриошь</t>
  </si>
  <si>
    <t>Домашний куриный рулет фаршированный с черносливом</t>
  </si>
  <si>
    <t>Кофе капучино</t>
  </si>
  <si>
    <t>Сфера с лососем и тобико</t>
  </si>
  <si>
    <t>Оранж шар с креветкой и тобико</t>
  </si>
  <si>
    <t>Печеная свекла с брынзой</t>
  </si>
  <si>
    <t>Тыквенный мусс с песто и зернами граната</t>
  </si>
  <si>
    <t>Печеная свекла с сыром Тофу</t>
  </si>
  <si>
    <t>Карапаччо из лосося с микс салатом</t>
  </si>
  <si>
    <t>Карпаччо из говяжей вырезки с микс салатом, каперсами под сыром Пармезан</t>
  </si>
  <si>
    <t>Карпаччо из тунца с каперсами и микс салатом</t>
  </si>
  <si>
    <t>Такос с тигровыми креветками и цукини (5 шт)</t>
  </si>
  <si>
    <t>Мешочки из бреазоллы со сливочным сыром и голубикой (6 шт)</t>
  </si>
  <si>
    <t>Салат с киноа и брынзой (помидоры, огурцы, микс салат, киноа, брынза, красный лук под медово-горчичной заправкой)</t>
  </si>
  <si>
    <t>Листья салатов Романо и Айсберг с обжареными кусочками говяжьей вырезки и шампиньонами под соево-медовым соусом</t>
  </si>
  <si>
    <t>Салат Ташкент (говяжья вырезка, дайкон, яйцо, помидоры Черри и лук Фри с майонезной заправкой)</t>
  </si>
  <si>
    <t>Жареный сыр Сулугуни с ягодным соусом</t>
  </si>
  <si>
    <t>Крокет с телятиной (шарики с муссом из телятины в панировке, 4 шт)</t>
  </si>
  <si>
    <t>Крокет из кролика (шарики с муссом из кролика в панировке, 4 шт)</t>
  </si>
  <si>
    <t xml:space="preserve">Булгур с овощами </t>
  </si>
  <si>
    <t>Рататуй из овощей</t>
  </si>
  <si>
    <t>Филе палтуса с травами</t>
  </si>
  <si>
    <t xml:space="preserve">   Контакты заказчика:</t>
  </si>
  <si>
    <t>Шашлык из индейки</t>
  </si>
  <si>
    <t>120/30</t>
  </si>
  <si>
    <t>Лимонады собственного производства (сезонное предложение)</t>
  </si>
  <si>
    <t>30 шт</t>
  </si>
  <si>
    <t>Хот дог станция (куриные, говяжьи, бараньи сосиски, булочки, жареный лук, огурчики, соус на выбор) (на 30 чел)</t>
  </si>
  <si>
    <t xml:space="preserve">   Доп. пожелания Заказчика</t>
  </si>
  <si>
    <t>Дорадо (разделанная рыба)</t>
  </si>
  <si>
    <t>Сибас (разделанная рыба)</t>
  </si>
  <si>
    <t>Рулетики из баклажанов с грецким орехом и сыром Моцарелла.      (5 шт)</t>
  </si>
  <si>
    <t xml:space="preserve">Рулетики из блинчиков с семгой слабой соли, сливочным сыром и кетовой икрой </t>
  </si>
  <si>
    <t>Мини рулетики из ветчины с грибным салатом (5 шт)</t>
  </si>
  <si>
    <t>Ролл из тортилии с подкопченной форелью, сливочным сыром и свежим огурцом (5-6 шт)</t>
  </si>
  <si>
    <t>Брускетта с ростбифом, вялеными томатами и соусом песто.           (3 шт)</t>
  </si>
  <si>
    <t>Брускетта с печеными овощами и сыром рикотта (3 шт)</t>
  </si>
  <si>
    <t>Брускетта с тунцом и сыром креметта (3 шт)</t>
  </si>
  <si>
    <t xml:space="preserve">   Менеджер: </t>
  </si>
  <si>
    <t xml:space="preserve">   Рассадка:  </t>
  </si>
  <si>
    <t xml:space="preserve">   Место проведения: </t>
  </si>
  <si>
    <t xml:space="preserve">   Время начала wellcome: </t>
  </si>
  <si>
    <t xml:space="preserve">   Время начала мероприятия: </t>
  </si>
  <si>
    <t xml:space="preserve">   Стулья: </t>
  </si>
  <si>
    <t xml:space="preserve">   Зона под выездную регистрацию: </t>
  </si>
  <si>
    <t>Мини брускетта с тунцом и салатом чука</t>
  </si>
  <si>
    <t>Рулетики из семги форшированные творожным сыром и свежим огурцом (5 штук)</t>
  </si>
  <si>
    <t>Салат с мини каратицей (авокадо, микс салат, мини каракатица, помидоры Черри, свежий огурец под соусом из авокадо)</t>
  </si>
  <si>
    <t>Салат с жареным сыром Халуми и руколлой (помидоры,          огурцы, оливки, сыр Халуми, кедровые орешки, красный лук            под соусом Песто)</t>
  </si>
  <si>
    <t>Теплый салат из морепродуктов и овощей (ассорти из морепродуктов, огурцы, сладкий перец, красный лук, шампиньоны, соус фирменный)</t>
  </si>
  <si>
    <t>Рулетики из баклажанов с телятиной в Темпуре с томатным соусом</t>
  </si>
  <si>
    <t xml:space="preserve">Мини каракатица на гриле </t>
  </si>
  <si>
    <t>Кесадилья с морепродуктами</t>
  </si>
  <si>
    <t>Масляная рыба на углях</t>
  </si>
  <si>
    <t>Стейк из лосося на гриле или на мангале</t>
  </si>
  <si>
    <t>Люля-кебаб из индейки</t>
  </si>
  <si>
    <t>Цыпленок табака (1 шт/4 части)</t>
  </si>
  <si>
    <t>Запеченная буженина собственного приготовления                                под грибным соусом</t>
  </si>
  <si>
    <t>Обслуживание 15%</t>
  </si>
  <si>
    <r>
      <t xml:space="preserve">Салат </t>
    </r>
    <r>
      <rPr>
        <b/>
        <i/>
        <sz val="18"/>
        <rFont val="Calisto MT"/>
        <family val="1"/>
      </rPr>
      <t>"</t>
    </r>
    <r>
      <rPr>
        <i/>
        <sz val="18"/>
        <rFont val="Calisto MT"/>
        <family val="1"/>
      </rPr>
      <t>Винченцио" (ростбиф, шампиньоны, картофель бэби, маринованные огурчики)</t>
    </r>
  </si>
  <si>
    <t xml:space="preserve">Мини брускетта с домашним ростбифом, вялеными томатами </t>
  </si>
  <si>
    <t>Плато из ассорти мясных деликатесов (Мартоделла, сырокопченное Салями, Прошутто сыровяленое, сыровяленный Лонганиз, сыровяленный Фуэт, колбаски Пиколини, фарированный мини перчики, хурма вяленная, оливки, патисоны, крекеры и Дижонская горчица) на 30 персон</t>
  </si>
  <si>
    <t>Плато из ассорти Европейских сыров (красный Песто, Камамбер, Маздам, Дор блю, сыр 4 перца, зеленый Песто, сыр с грецкими орехами,  Чеддер, Эдам, сыр с Итальнскими травами, фаршированные мини перчики, клубника, виноград, груша, орехи и мед) на 35 персон</t>
  </si>
  <si>
    <t>Мясное ассорти (из копченой индейки, пасторома из свиной вырезки, домашний ростбиф, язык телячий )с малосольными огурцами, помидорами черри и горчицей</t>
  </si>
  <si>
    <t>Брускетта с авокадо(гуакамоле), крабовым соусом и грейпфрутом (3 шт)</t>
  </si>
  <si>
    <t>Салат с лососем и авокадо(гуакамоле) (подкопченный лосось, авокадо, огурцы, помидоры, микс салат под творожно-сливочной заправкой)</t>
  </si>
  <si>
    <t>Багет белый (булочка)</t>
  </si>
  <si>
    <t>Багет бородинский (булочка)</t>
  </si>
  <si>
    <t>АРЕНДА  ОБОРУДОВАНИЯ</t>
  </si>
  <si>
    <t>АРЕНДА ПЛОЩАДКИ ПОД ПИРОТЕХНИКУ</t>
  </si>
  <si>
    <t xml:space="preserve">   Кол-во гостей: 10</t>
  </si>
  <si>
    <t>Ранний заед (до 10:00)</t>
  </si>
  <si>
    <t>ИКРА заказчика</t>
  </si>
  <si>
    <t>ДОПОЛНИТЕЛЬНЫЙ Официант</t>
  </si>
  <si>
    <t>УСЛУГИ ГРУЗЧИКА (напитки)</t>
  </si>
  <si>
    <t>КЛИНИНГ (бумажное шоу)</t>
  </si>
  <si>
    <t>КЛИНИНГ (лепестки роз)</t>
  </si>
  <si>
    <t>КЛИНИНГ (конфети)</t>
  </si>
  <si>
    <t>КЛИНИНГ (посуда декораторов)</t>
  </si>
  <si>
    <t>АРЕНДА СТОЛА ПОД ТОРТ</t>
  </si>
  <si>
    <t>АРЕНДА  экрана 85 дюймов.</t>
  </si>
  <si>
    <t>Продление зала после 23:00</t>
  </si>
  <si>
    <t>1 час.</t>
  </si>
  <si>
    <t>Пробковый сбор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</si>
</sst>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/??"/>
  </numFmts>
  <fonts count="46">
    <font>
      <sz val="11"/>
      <name val="Arial"/>
    </font>
    <font>
      <i/>
      <sz val="14"/>
      <color rgb="FF000000"/>
      <name val="Comic Sans MS"/>
      <family val="4"/>
      <charset val="204"/>
    </font>
    <font>
      <sz val="14"/>
      <color rgb="FF000000"/>
      <name val="Comic Sans MS"/>
      <family val="4"/>
      <charset val="204"/>
    </font>
    <font>
      <sz val="14"/>
      <color rgb="FF000000"/>
      <name val="Comic Sans MS"/>
      <family val="4"/>
      <charset val="204"/>
    </font>
    <font>
      <sz val="14"/>
      <color rgb="FF000000"/>
      <name val="Microsoft YaHei"/>
      <family val="2"/>
      <charset val="204"/>
    </font>
    <font>
      <sz val="11"/>
      <color rgb="FF000000"/>
      <name val="Arial"/>
      <family val="2"/>
      <charset val="204"/>
    </font>
    <font>
      <u/>
      <sz val="12"/>
      <color rgb="FF000000"/>
      <name val="Microsoft YaHei"/>
      <family val="2"/>
      <charset val="204"/>
    </font>
    <font>
      <sz val="11"/>
      <color rgb="FF000000"/>
      <name val="Calibri"/>
      <family val="2"/>
      <charset val="204"/>
    </font>
    <font>
      <i/>
      <sz val="14"/>
      <color rgb="FF000000"/>
      <name val="Lucida Sans Unicode"/>
      <family val="2"/>
      <charset val="204"/>
    </font>
    <font>
      <b/>
      <i/>
      <u/>
      <sz val="14"/>
      <color rgb="FF000000"/>
      <name val="Lucida Sans Unicode"/>
      <family val="2"/>
      <charset val="204"/>
    </font>
    <font>
      <b/>
      <i/>
      <sz val="14"/>
      <color rgb="FF000000"/>
      <name val="Lucida Sans Unicode"/>
      <family val="2"/>
      <charset val="204"/>
    </font>
    <font>
      <i/>
      <sz val="14"/>
      <color rgb="FF000000"/>
      <name val="Microsoft YaHei"/>
      <family val="2"/>
      <charset val="204"/>
    </font>
    <font>
      <i/>
      <sz val="16"/>
      <color rgb="FF000000"/>
      <name val="Microsoft YaHei"/>
      <family val="2"/>
      <charset val="204"/>
    </font>
    <font>
      <i/>
      <sz val="16"/>
      <color rgb="FF000000"/>
      <name val="Lucida Sans Unicode"/>
      <family val="2"/>
      <charset val="204"/>
    </font>
    <font>
      <b/>
      <i/>
      <sz val="16"/>
      <color rgb="FF000000"/>
      <name val="Lucida Sans Unicode"/>
      <family val="2"/>
      <charset val="204"/>
    </font>
    <font>
      <b/>
      <i/>
      <sz val="14"/>
      <color rgb="FF000000"/>
      <name val="Microsoft YaHei"/>
      <family val="2"/>
      <charset val="204"/>
    </font>
    <font>
      <b/>
      <i/>
      <sz val="14"/>
      <color rgb="FF000000"/>
      <name val="Brush Script MT"/>
      <family val="4"/>
    </font>
    <font>
      <sz val="11"/>
      <color rgb="FF000000"/>
      <name val="Monotype Corsiva"/>
      <family val="4"/>
      <charset val="204"/>
    </font>
    <font>
      <b/>
      <sz val="26"/>
      <color rgb="FF000000"/>
      <name val="Monotype Corsiva"/>
      <family val="4"/>
      <charset val="204"/>
    </font>
    <font>
      <b/>
      <sz val="11"/>
      <color rgb="FF000000"/>
      <name val="Monotype Corsiva"/>
      <family val="4"/>
      <charset val="204"/>
    </font>
    <font>
      <u/>
      <sz val="11"/>
      <color rgb="FF0000D4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Monotype Corsiva"/>
      <family val="4"/>
      <charset val="204"/>
    </font>
    <font>
      <b/>
      <sz val="9"/>
      <color rgb="FF000000"/>
      <name val="Monotype Corsiva"/>
      <family val="4"/>
      <charset val="204"/>
    </font>
    <font>
      <sz val="9"/>
      <color rgb="FF000000"/>
      <name val="Monotype Corsiva"/>
      <family val="4"/>
      <charset val="204"/>
    </font>
    <font>
      <b/>
      <sz val="10"/>
      <color rgb="FF000000"/>
      <name val="Monotype Corsiva"/>
      <family val="4"/>
      <charset val="204"/>
    </font>
    <font>
      <b/>
      <sz val="11"/>
      <color rgb="FF000000"/>
      <name val="Calibri"/>
      <family val="2"/>
      <charset val="204"/>
    </font>
    <font>
      <b/>
      <i/>
      <sz val="14"/>
      <color rgb="FF000000"/>
      <name val="Arial"/>
      <family val="2"/>
      <charset val="204"/>
    </font>
    <font>
      <sz val="14"/>
      <color rgb="FFFF0000"/>
      <name val="Microsoft YaHei"/>
      <family val="2"/>
      <charset val="204"/>
    </font>
    <font>
      <sz val="14"/>
      <color theme="0"/>
      <name val="Microsoft YaHei"/>
      <family val="2"/>
      <charset val="204"/>
    </font>
    <font>
      <b/>
      <i/>
      <sz val="18"/>
      <color rgb="FF000000"/>
      <name val="Calisto MT"/>
      <family val="1"/>
    </font>
    <font>
      <i/>
      <sz val="18"/>
      <color rgb="FF000000"/>
      <name val="Calisto MT"/>
      <family val="1"/>
    </font>
    <font>
      <i/>
      <sz val="18"/>
      <color rgb="FF000000"/>
      <name val="Comic Sans MS"/>
      <family val="4"/>
      <charset val="204"/>
    </font>
    <font>
      <sz val="18"/>
      <color rgb="FF000000"/>
      <name val="Comic Sans MS"/>
      <family val="4"/>
      <charset val="204"/>
    </font>
    <font>
      <i/>
      <sz val="18"/>
      <color rgb="FF000000"/>
      <name val="Microsoft YaHei"/>
      <family val="2"/>
      <charset val="204"/>
    </font>
    <font>
      <b/>
      <i/>
      <sz val="18"/>
      <color rgb="FF000000"/>
      <name val="Bodoni MT Black"/>
      <family val="1"/>
    </font>
    <font>
      <b/>
      <i/>
      <u/>
      <sz val="18"/>
      <color rgb="FF000000"/>
      <name val="Bodoni MT Black"/>
      <family val="1"/>
    </font>
    <font>
      <b/>
      <i/>
      <sz val="18"/>
      <name val="Calisto MT"/>
      <family val="1"/>
    </font>
    <font>
      <b/>
      <i/>
      <sz val="18"/>
      <name val="Calisto MT"/>
      <family val="1"/>
      <charset val="204"/>
    </font>
    <font>
      <i/>
      <sz val="18"/>
      <color rgb="FF000000"/>
      <name val="Calisto MT"/>
      <family val="1"/>
      <charset val="204"/>
    </font>
    <font>
      <i/>
      <u/>
      <sz val="18"/>
      <color rgb="FF000000"/>
      <name val="Calisto MT"/>
      <family val="1"/>
    </font>
    <font>
      <i/>
      <sz val="18"/>
      <name val="Calisto MT"/>
      <family val="1"/>
    </font>
    <font>
      <i/>
      <sz val="18"/>
      <color theme="1"/>
      <name val="Calisto MT"/>
      <family val="1"/>
    </font>
    <font>
      <sz val="8"/>
      <name val="Arial"/>
      <family val="2"/>
      <charset val="204"/>
    </font>
    <font>
      <sz val="14"/>
      <name val="Microsoft YaHei"/>
      <family val="2"/>
      <charset val="204"/>
    </font>
    <font>
      <b/>
      <i/>
      <sz val="16"/>
      <color rgb="FF000000"/>
      <name val="Calisto MT"/>
      <family val="1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EEECE1"/>
        <bgColor rgb="FFDCE6F2"/>
      </patternFill>
    </fill>
    <fill>
      <patternFill patternType="solid">
        <fgColor rgb="FFB9CDE5"/>
        <bgColor rgb="FF99CCFF"/>
      </patternFill>
    </fill>
    <fill>
      <patternFill patternType="solid">
        <fgColor rgb="FFC4BD97"/>
        <bgColor rgb="FFC3D69B"/>
      </patternFill>
    </fill>
    <fill>
      <patternFill patternType="solid">
        <fgColor rgb="FFC3D69B"/>
        <bgColor rgb="FFC4BD97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808080"/>
        <bgColor rgb="FF969696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rgb="FFE6F1DF"/>
        <bgColor rgb="FFEEECE1"/>
      </patternFill>
    </fill>
    <fill>
      <patternFill patternType="solid">
        <fgColor theme="0"/>
        <bgColor rgb="FF99CCFF"/>
      </patternFill>
    </fill>
    <fill>
      <patternFill patternType="solid">
        <fgColor theme="9" tint="0.39997558519241921"/>
        <bgColor rgb="FF99CCFF"/>
      </patternFill>
    </fill>
    <fill>
      <patternFill patternType="solid">
        <fgColor theme="9" tint="0.39997558519241921"/>
        <bgColor rgb="FFEEECE1"/>
      </patternFill>
    </fill>
    <fill>
      <patternFill patternType="solid">
        <fgColor theme="9" tint="0.39997558519241921"/>
        <bgColor rgb="FF993300"/>
      </patternFill>
    </fill>
    <fill>
      <patternFill patternType="solid">
        <fgColor theme="9" tint="0.39997558519241921"/>
        <bgColor rgb="FFDCE6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EECE1"/>
      </patternFill>
    </fill>
    <fill>
      <patternFill patternType="solid">
        <fgColor theme="5" tint="0.59999389629810485"/>
        <bgColor rgb="FF993300"/>
      </patternFill>
    </fill>
    <fill>
      <patternFill patternType="solid">
        <fgColor theme="5" tint="0.59999389629810485"/>
        <bgColor rgb="FFDCE6F2"/>
      </patternFill>
    </fill>
    <fill>
      <patternFill patternType="solid">
        <fgColor theme="5" tint="0.59999389629810485"/>
        <bgColor rgb="FF33CCCC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/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/>
      <diagonal/>
    </border>
    <border>
      <left style="hair">
        <color indexed="0"/>
      </left>
      <right/>
      <top style="hair">
        <color indexed="0"/>
      </top>
      <bottom/>
      <diagonal/>
    </border>
    <border>
      <left style="hair">
        <color indexed="0"/>
      </left>
      <right style="hair">
        <color indexed="0"/>
      </right>
      <top/>
      <bottom style="hair">
        <color indexed="0"/>
      </bottom>
      <diagonal/>
    </border>
    <border>
      <left style="hair">
        <color indexed="0"/>
      </left>
      <right/>
      <top/>
      <bottom style="hair">
        <color indexed="0"/>
      </bottom>
      <diagonal/>
    </border>
    <border>
      <left/>
      <right/>
      <top style="hair">
        <color indexed="0"/>
      </top>
      <bottom/>
      <diagonal/>
    </border>
    <border>
      <left/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0"/>
      </right>
      <top/>
      <bottom style="thin">
        <color indexed="64"/>
      </bottom>
      <diagonal/>
    </border>
    <border>
      <left style="hair">
        <color indexed="0"/>
      </left>
      <right style="hair">
        <color indexed="0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0" fontId="20" fillId="0" borderId="0">
      <protection locked="0"/>
    </xf>
  </cellStyleXfs>
  <cellXfs count="219">
    <xf numFmtId="0" fontId="0" fillId="0" borderId="0" xfId="0">
      <alignment vertical="center"/>
    </xf>
    <xf numFmtId="0" fontId="1" fillId="2" borderId="0" xfId="1" applyFont="1" applyFill="1" applyAlignment="1" applyProtection="1">
      <alignment horizont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" vertical="center"/>
    </xf>
    <xf numFmtId="1" fontId="3" fillId="2" borderId="0" xfId="1" applyNumberFormat="1" applyFont="1" applyFill="1" applyAlignment="1" applyProtection="1">
      <alignment horizontal="center" vertical="center"/>
    </xf>
    <xf numFmtId="0" fontId="4" fillId="2" borderId="0" xfId="1" applyFont="1" applyFill="1" applyProtection="1"/>
    <xf numFmtId="0" fontId="6" fillId="3" borderId="0" xfId="1" applyFont="1" applyFill="1" applyProtection="1"/>
    <xf numFmtId="0" fontId="6" fillId="4" borderId="0" xfId="1" applyFont="1" applyFill="1" applyProtection="1"/>
    <xf numFmtId="0" fontId="4" fillId="5" borderId="0" xfId="1" applyFont="1" applyFill="1" applyProtection="1"/>
    <xf numFmtId="0" fontId="7" fillId="0" borderId="0" xfId="1" applyProtection="1"/>
    <xf numFmtId="0" fontId="8" fillId="2" borderId="0" xfId="1" applyFont="1" applyFill="1" applyAlignment="1" applyProtection="1">
      <alignment horizontal="left" wrapText="1"/>
    </xf>
    <xf numFmtId="0" fontId="10" fillId="7" borderId="2" xfId="1" applyFont="1" applyFill="1" applyBorder="1" applyAlignment="1" applyProtection="1">
      <alignment horizontal="center" vertical="center" wrapText="1"/>
    </xf>
    <xf numFmtId="1" fontId="10" fillId="7" borderId="3" xfId="1" applyNumberFormat="1" applyFont="1" applyFill="1" applyBorder="1" applyAlignment="1" applyProtection="1">
      <alignment horizontal="center" vertical="center" wrapText="1"/>
    </xf>
    <xf numFmtId="0" fontId="10" fillId="7" borderId="2" xfId="1" applyFont="1" applyFill="1" applyBorder="1" applyAlignment="1" applyProtection="1">
      <alignment horizontal="center"/>
    </xf>
    <xf numFmtId="0" fontId="11" fillId="2" borderId="0" xfId="1" applyFont="1" applyFill="1" applyProtection="1"/>
    <xf numFmtId="0" fontId="12" fillId="8" borderId="2" xfId="1" applyFont="1" applyFill="1" applyBorder="1" applyAlignment="1" applyProtection="1">
      <alignment horizontal="center"/>
    </xf>
    <xf numFmtId="0" fontId="10" fillId="5" borderId="2" xfId="1" applyFont="1" applyFill="1" applyBorder="1" applyAlignment="1" applyProtection="1">
      <alignment horizontal="center" vertical="center" wrapText="1"/>
    </xf>
    <xf numFmtId="0" fontId="13" fillId="5" borderId="2" xfId="1" applyFont="1" applyFill="1" applyBorder="1" applyAlignment="1" applyProtection="1">
      <alignment vertical="center" wrapText="1"/>
    </xf>
    <xf numFmtId="164" fontId="13" fillId="5" borderId="2" xfId="1" applyNumberFormat="1" applyFont="1" applyFill="1" applyBorder="1" applyAlignment="1" applyProtection="1">
      <alignment horizontal="center" vertical="center" wrapText="1"/>
    </xf>
    <xf numFmtId="1" fontId="13" fillId="5" borderId="3" xfId="1" applyNumberFormat="1" applyFont="1" applyFill="1" applyBorder="1" applyAlignment="1" applyProtection="1">
      <alignment horizontal="center" vertical="center" wrapText="1"/>
    </xf>
    <xf numFmtId="0" fontId="12" fillId="5" borderId="2" xfId="1" applyFont="1" applyFill="1" applyBorder="1" applyProtection="1"/>
    <xf numFmtId="0" fontId="13" fillId="5" borderId="2" xfId="1" applyFont="1" applyFill="1" applyBorder="1" applyAlignment="1" applyProtection="1">
      <alignment horizontal="center"/>
    </xf>
    <xf numFmtId="0" fontId="10" fillId="5" borderId="4" xfId="1" applyFont="1" applyFill="1" applyBorder="1" applyAlignment="1" applyProtection="1">
      <alignment horizontal="center" vertical="center" wrapText="1"/>
    </xf>
    <xf numFmtId="0" fontId="13" fillId="5" borderId="4" xfId="1" applyFont="1" applyFill="1" applyBorder="1" applyAlignment="1" applyProtection="1">
      <alignment vertical="center" wrapText="1"/>
    </xf>
    <xf numFmtId="164" fontId="13" fillId="5" borderId="4" xfId="1" applyNumberFormat="1" applyFont="1" applyFill="1" applyBorder="1" applyAlignment="1" applyProtection="1">
      <alignment horizontal="center" vertical="center" wrapText="1"/>
    </xf>
    <xf numFmtId="1" fontId="13" fillId="5" borderId="5" xfId="1" applyNumberFormat="1" applyFont="1" applyFill="1" applyBorder="1" applyAlignment="1" applyProtection="1">
      <alignment horizontal="center" vertical="center" wrapText="1"/>
    </xf>
    <xf numFmtId="0" fontId="12" fillId="5" borderId="4" xfId="1" applyFont="1" applyFill="1" applyBorder="1" applyProtection="1"/>
    <xf numFmtId="1" fontId="13" fillId="5" borderId="2" xfId="1" applyNumberFormat="1" applyFont="1" applyFill="1" applyBorder="1" applyAlignment="1" applyProtection="1">
      <alignment horizontal="center" vertical="center" wrapText="1"/>
    </xf>
    <xf numFmtId="0" fontId="12" fillId="8" borderId="6" xfId="1" applyFont="1" applyFill="1" applyBorder="1" applyAlignment="1" applyProtection="1">
      <alignment horizontal="center"/>
    </xf>
    <xf numFmtId="0" fontId="13" fillId="5" borderId="2" xfId="1" applyFont="1" applyFill="1" applyBorder="1" applyAlignment="1" applyProtection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/>
    </xf>
    <xf numFmtId="0" fontId="13" fillId="6" borderId="2" xfId="1" applyFont="1" applyFill="1" applyBorder="1" applyAlignment="1" applyProtection="1">
      <alignment horizontal="center" vertical="center"/>
    </xf>
    <xf numFmtId="0" fontId="13" fillId="6" borderId="2" xfId="1" applyFont="1" applyFill="1" applyBorder="1" applyAlignment="1" applyProtection="1">
      <alignment horizontal="center"/>
    </xf>
    <xf numFmtId="1" fontId="4" fillId="5" borderId="0" xfId="1" applyNumberFormat="1" applyFont="1" applyFill="1" applyProtection="1"/>
    <xf numFmtId="0" fontId="12" fillId="6" borderId="2" xfId="1" applyFont="1" applyFill="1" applyBorder="1" applyProtection="1"/>
    <xf numFmtId="1" fontId="13" fillId="6" borderId="2" xfId="1" applyNumberFormat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/>
    </xf>
    <xf numFmtId="0" fontId="16" fillId="0" borderId="8" xfId="1" applyFont="1" applyBorder="1" applyAlignment="1" applyProtection="1">
      <alignment horizontal="center" vertical="center" wrapText="1"/>
    </xf>
    <xf numFmtId="0" fontId="7" fillId="0" borderId="0" xfId="1" applyAlignment="1" applyProtection="1">
      <alignment horizontal="center"/>
    </xf>
    <xf numFmtId="0" fontId="16" fillId="0" borderId="0" xfId="1" applyFont="1" applyAlignment="1" applyProtection="1">
      <alignment horizontal="center" vertical="center" wrapText="1"/>
    </xf>
    <xf numFmtId="0" fontId="17" fillId="2" borderId="0" xfId="1" applyFont="1" applyFill="1" applyAlignment="1" applyProtection="1">
      <alignment horizontal="center"/>
    </xf>
    <xf numFmtId="0" fontId="7" fillId="2" borderId="0" xfId="1" applyFill="1" applyProtection="1"/>
    <xf numFmtId="0" fontId="7" fillId="2" borderId="0" xfId="1" applyFill="1" applyAlignment="1" applyProtection="1">
      <alignment horizontal="center" vertical="center"/>
    </xf>
    <xf numFmtId="1" fontId="7" fillId="2" borderId="0" xfId="1" applyNumberFormat="1" applyFill="1" applyAlignment="1" applyProtection="1">
      <alignment horizontal="center" vertical="center"/>
    </xf>
    <xf numFmtId="2" fontId="7" fillId="2" borderId="0" xfId="1" applyNumberFormat="1" applyFill="1" applyProtection="1"/>
    <xf numFmtId="0" fontId="18" fillId="2" borderId="0" xfId="1" applyFont="1" applyFill="1" applyAlignment="1" applyProtection="1">
      <alignment horizontal="center" vertical="center"/>
    </xf>
    <xf numFmtId="0" fontId="19" fillId="2" borderId="0" xfId="1" applyFont="1" applyFill="1" applyAlignment="1" applyProtection="1">
      <alignment horizontal="center" vertical="center"/>
    </xf>
    <xf numFmtId="0" fontId="20" fillId="2" borderId="0" xfId="2" applyFill="1" applyAlignment="1" applyProtection="1">
      <alignment horizontal="center" vertical="center"/>
    </xf>
    <xf numFmtId="0" fontId="21" fillId="2" borderId="0" xfId="1" applyFont="1" applyFill="1" applyAlignment="1" applyProtection="1">
      <alignment horizontal="center" vertical="center"/>
    </xf>
    <xf numFmtId="0" fontId="22" fillId="9" borderId="2" xfId="1" applyFont="1" applyFill="1" applyBorder="1" applyAlignment="1" applyProtection="1">
      <alignment horizontal="center" vertical="center" wrapText="1"/>
    </xf>
    <xf numFmtId="1" fontId="22" fillId="9" borderId="2" xfId="1" applyNumberFormat="1" applyFont="1" applyFill="1" applyBorder="1" applyAlignment="1" applyProtection="1">
      <alignment horizontal="center" vertical="center" wrapText="1"/>
    </xf>
    <xf numFmtId="1" fontId="22" fillId="9" borderId="3" xfId="1" applyNumberFormat="1" applyFont="1" applyFill="1" applyBorder="1" applyAlignment="1" applyProtection="1">
      <alignment horizontal="center" vertical="center" wrapText="1"/>
    </xf>
    <xf numFmtId="0" fontId="22" fillId="9" borderId="3" xfId="1" applyFont="1" applyFill="1" applyBorder="1" applyAlignment="1" applyProtection="1">
      <alignment horizontal="center" vertical="center" wrapText="1"/>
    </xf>
    <xf numFmtId="2" fontId="22" fillId="9" borderId="3" xfId="1" applyNumberFormat="1" applyFont="1" applyFill="1" applyBorder="1" applyAlignment="1" applyProtection="1">
      <alignment horizontal="center" vertical="center" wrapText="1"/>
    </xf>
    <xf numFmtId="2" fontId="22" fillId="9" borderId="2" xfId="1" applyNumberFormat="1" applyFont="1" applyFill="1" applyBorder="1" applyAlignment="1" applyProtection="1">
      <alignment horizontal="center" vertical="center" wrapText="1"/>
    </xf>
    <xf numFmtId="1" fontId="23" fillId="10" borderId="3" xfId="1" applyNumberFormat="1" applyFont="1" applyFill="1" applyBorder="1" applyAlignment="1" applyProtection="1">
      <alignment horizontal="center" vertical="center" wrapText="1"/>
    </xf>
    <xf numFmtId="0" fontId="23" fillId="10" borderId="3" xfId="1" applyFont="1" applyFill="1" applyBorder="1" applyAlignment="1" applyProtection="1">
      <alignment horizontal="center" vertical="center" wrapText="1"/>
    </xf>
    <xf numFmtId="2" fontId="23" fillId="10" borderId="3" xfId="1" applyNumberFormat="1" applyFont="1" applyFill="1" applyBorder="1" applyAlignment="1" applyProtection="1">
      <alignment horizontal="center" vertical="center" wrapText="1"/>
    </xf>
    <xf numFmtId="2" fontId="23" fillId="10" borderId="2" xfId="1" applyNumberFormat="1" applyFont="1" applyFill="1" applyBorder="1" applyAlignment="1" applyProtection="1">
      <alignment horizontal="center" vertical="center" wrapText="1"/>
    </xf>
    <xf numFmtId="0" fontId="23" fillId="2" borderId="2" xfId="1" applyFont="1" applyFill="1" applyBorder="1" applyAlignment="1" applyProtection="1">
      <alignment horizontal="center" vertical="center" wrapText="1"/>
    </xf>
    <xf numFmtId="0" fontId="22" fillId="2" borderId="2" xfId="1" applyFont="1" applyFill="1" applyBorder="1" applyAlignment="1" applyProtection="1">
      <alignment vertical="center" wrapText="1"/>
    </xf>
    <xf numFmtId="0" fontId="22" fillId="2" borderId="2" xfId="1" applyFont="1" applyFill="1" applyBorder="1" applyAlignment="1" applyProtection="1">
      <alignment horizontal="center" vertical="center" wrapText="1"/>
    </xf>
    <xf numFmtId="1" fontId="22" fillId="2" borderId="3" xfId="1" applyNumberFormat="1" applyFont="1" applyFill="1" applyBorder="1" applyAlignment="1" applyProtection="1">
      <alignment horizontal="center" vertical="center" wrapText="1"/>
    </xf>
    <xf numFmtId="0" fontId="22" fillId="2" borderId="3" xfId="1" applyFont="1" applyFill="1" applyBorder="1" applyAlignment="1" applyProtection="1">
      <alignment horizontal="right" vertical="center" wrapText="1"/>
    </xf>
    <xf numFmtId="2" fontId="7" fillId="2" borderId="2" xfId="1" applyNumberFormat="1" applyFill="1" applyBorder="1" applyProtection="1"/>
    <xf numFmtId="2" fontId="22" fillId="2" borderId="3" xfId="1" applyNumberFormat="1" applyFont="1" applyFill="1" applyBorder="1" applyAlignment="1" applyProtection="1">
      <alignment horizontal="right" vertical="center" wrapText="1"/>
    </xf>
    <xf numFmtId="2" fontId="22" fillId="2" borderId="2" xfId="1" applyNumberFormat="1" applyFont="1" applyFill="1" applyBorder="1" applyAlignment="1" applyProtection="1">
      <alignment horizontal="right" vertical="center" wrapText="1"/>
    </xf>
    <xf numFmtId="0" fontId="23" fillId="10" borderId="3" xfId="1" applyFont="1" applyFill="1" applyBorder="1" applyAlignment="1" applyProtection="1">
      <alignment horizontal="right" vertical="center" wrapText="1"/>
    </xf>
    <xf numFmtId="2" fontId="23" fillId="10" borderId="3" xfId="1" applyNumberFormat="1" applyFont="1" applyFill="1" applyBorder="1" applyAlignment="1" applyProtection="1">
      <alignment horizontal="right" vertical="center" wrapText="1"/>
    </xf>
    <xf numFmtId="2" fontId="23" fillId="10" borderId="2" xfId="1" applyNumberFormat="1" applyFont="1" applyFill="1" applyBorder="1" applyAlignment="1" applyProtection="1">
      <alignment horizontal="right" vertical="center" wrapText="1"/>
    </xf>
    <xf numFmtId="0" fontId="24" fillId="2" borderId="3" xfId="1" applyFont="1" applyFill="1" applyBorder="1" applyAlignment="1" applyProtection="1">
      <alignment vertical="center" wrapText="1"/>
    </xf>
    <xf numFmtId="0" fontId="23" fillId="2" borderId="0" xfId="1" applyFont="1" applyFill="1" applyAlignment="1" applyProtection="1">
      <alignment horizontal="center" vertical="center" wrapText="1"/>
    </xf>
    <xf numFmtId="0" fontId="22" fillId="2" borderId="0" xfId="1" applyFont="1" applyFill="1" applyAlignment="1" applyProtection="1">
      <alignment vertical="center" wrapText="1"/>
    </xf>
    <xf numFmtId="0" fontId="22" fillId="2" borderId="0" xfId="1" applyFont="1" applyFill="1" applyAlignment="1" applyProtection="1">
      <alignment horizontal="center" vertical="center" wrapText="1"/>
    </xf>
    <xf numFmtId="1" fontId="22" fillId="2" borderId="0" xfId="1" applyNumberFormat="1" applyFont="1" applyFill="1" applyAlignment="1" applyProtection="1">
      <alignment horizontal="center" vertical="center" wrapText="1"/>
    </xf>
    <xf numFmtId="0" fontId="22" fillId="2" borderId="8" xfId="1" applyFont="1" applyFill="1" applyBorder="1" applyAlignment="1" applyProtection="1">
      <alignment horizontal="right" vertical="center" wrapText="1"/>
    </xf>
    <xf numFmtId="2" fontId="7" fillId="2" borderId="8" xfId="1" applyNumberFormat="1" applyFill="1" applyBorder="1" applyProtection="1"/>
    <xf numFmtId="2" fontId="24" fillId="2" borderId="0" xfId="1" applyNumberFormat="1" applyFont="1" applyFill="1" applyAlignment="1" applyProtection="1">
      <alignment horizontal="right" vertical="center" wrapText="1"/>
    </xf>
    <xf numFmtId="0" fontId="22" fillId="2" borderId="1" xfId="1" applyFont="1" applyFill="1" applyBorder="1" applyAlignment="1" applyProtection="1">
      <alignment horizontal="right" vertical="center" wrapText="1"/>
    </xf>
    <xf numFmtId="2" fontId="7" fillId="2" borderId="1" xfId="1" applyNumberFormat="1" applyFill="1" applyBorder="1" applyProtection="1"/>
    <xf numFmtId="1" fontId="23" fillId="10" borderId="7" xfId="1" applyNumberFormat="1" applyFont="1" applyFill="1" applyBorder="1" applyAlignment="1" applyProtection="1">
      <alignment horizontal="center" vertical="center" wrapText="1"/>
    </xf>
    <xf numFmtId="0" fontId="23" fillId="10" borderId="7" xfId="1" applyFont="1" applyFill="1" applyBorder="1" applyAlignment="1" applyProtection="1">
      <alignment horizontal="right" vertical="center" wrapText="1"/>
    </xf>
    <xf numFmtId="2" fontId="23" fillId="10" borderId="7" xfId="1" applyNumberFormat="1" applyFont="1" applyFill="1" applyBorder="1" applyAlignment="1" applyProtection="1">
      <alignment horizontal="right" vertical="center" wrapText="1"/>
    </xf>
    <xf numFmtId="2" fontId="23" fillId="10" borderId="6" xfId="1" applyNumberFormat="1" applyFont="1" applyFill="1" applyBorder="1" applyAlignment="1" applyProtection="1">
      <alignment horizontal="right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22" fillId="2" borderId="9" xfId="1" applyFont="1" applyFill="1" applyBorder="1" applyAlignment="1" applyProtection="1">
      <alignment horizontal="center" vertical="center" wrapText="1"/>
    </xf>
    <xf numFmtId="16" fontId="7" fillId="2" borderId="0" xfId="1" applyNumberFormat="1" applyFill="1" applyProtection="1"/>
    <xf numFmtId="1" fontId="22" fillId="2" borderId="2" xfId="1" applyNumberFormat="1" applyFont="1" applyFill="1" applyBorder="1" applyAlignment="1" applyProtection="1">
      <alignment horizontal="center" vertical="center" wrapText="1"/>
    </xf>
    <xf numFmtId="0" fontId="24" fillId="2" borderId="0" xfId="1" applyFont="1" applyFill="1" applyAlignment="1" applyProtection="1">
      <alignment horizontal="right" vertical="center" wrapText="1"/>
    </xf>
    <xf numFmtId="1" fontId="22" fillId="10" borderId="7" xfId="1" applyNumberFormat="1" applyFont="1" applyFill="1" applyBorder="1" applyAlignment="1" applyProtection="1">
      <alignment horizontal="center" vertical="center" wrapText="1"/>
    </xf>
    <xf numFmtId="0" fontId="22" fillId="10" borderId="7" xfId="1" applyFont="1" applyFill="1" applyBorder="1" applyAlignment="1" applyProtection="1">
      <alignment horizontal="right" vertical="center" wrapText="1"/>
    </xf>
    <xf numFmtId="2" fontId="22" fillId="10" borderId="7" xfId="1" applyNumberFormat="1" applyFont="1" applyFill="1" applyBorder="1" applyAlignment="1" applyProtection="1">
      <alignment horizontal="right" vertical="center" wrapText="1"/>
    </xf>
    <xf numFmtId="1" fontId="22" fillId="10" borderId="3" xfId="1" applyNumberFormat="1" applyFont="1" applyFill="1" applyBorder="1" applyAlignment="1" applyProtection="1">
      <alignment horizontal="center" vertical="center" wrapText="1"/>
    </xf>
    <xf numFmtId="0" fontId="22" fillId="10" borderId="3" xfId="1" applyFont="1" applyFill="1" applyBorder="1" applyAlignment="1" applyProtection="1">
      <alignment horizontal="right" vertical="center" wrapText="1"/>
    </xf>
    <xf numFmtId="2" fontId="22" fillId="10" borderId="3" xfId="1" applyNumberFormat="1" applyFont="1" applyFill="1" applyBorder="1" applyAlignment="1" applyProtection="1">
      <alignment horizontal="right" vertical="center" wrapText="1"/>
    </xf>
    <xf numFmtId="2" fontId="26" fillId="2" borderId="2" xfId="1" applyNumberFormat="1" applyFont="1" applyFill="1" applyBorder="1" applyProtection="1"/>
    <xf numFmtId="1" fontId="23" fillId="2" borderId="3" xfId="1" applyNumberFormat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right" vertical="center" wrapText="1"/>
    </xf>
    <xf numFmtId="2" fontId="23" fillId="2" borderId="3" xfId="1" applyNumberFormat="1" applyFont="1" applyFill="1" applyBorder="1" applyAlignment="1" applyProtection="1">
      <alignment horizontal="right" vertical="center" wrapText="1"/>
    </xf>
    <xf numFmtId="1" fontId="23" fillId="9" borderId="3" xfId="1" applyNumberFormat="1" applyFont="1" applyFill="1" applyBorder="1" applyAlignment="1" applyProtection="1">
      <alignment horizontal="center" vertical="center" wrapText="1"/>
    </xf>
    <xf numFmtId="0" fontId="23" fillId="9" borderId="3" xfId="1" applyFont="1" applyFill="1" applyBorder="1" applyAlignment="1" applyProtection="1">
      <alignment horizontal="right" vertical="center" wrapText="1"/>
    </xf>
    <xf numFmtId="2" fontId="23" fillId="9" borderId="3" xfId="1" applyNumberFormat="1" applyFont="1" applyFill="1" applyBorder="1" applyAlignment="1" applyProtection="1">
      <alignment horizontal="right" vertical="center" wrapText="1"/>
    </xf>
    <xf numFmtId="1" fontId="23" fillId="11" borderId="3" xfId="1" applyNumberFormat="1" applyFont="1" applyFill="1" applyBorder="1" applyAlignment="1" applyProtection="1">
      <alignment horizontal="center" vertical="center" wrapText="1"/>
    </xf>
    <xf numFmtId="0" fontId="23" fillId="11" borderId="3" xfId="1" applyFont="1" applyFill="1" applyBorder="1" applyAlignment="1" applyProtection="1">
      <alignment horizontal="right" vertical="center" wrapText="1"/>
    </xf>
    <xf numFmtId="2" fontId="23" fillId="11" borderId="3" xfId="1" applyNumberFormat="1" applyFont="1" applyFill="1" applyBorder="1" applyAlignment="1" applyProtection="1">
      <alignment horizontal="right" vertical="center" wrapText="1"/>
    </xf>
    <xf numFmtId="0" fontId="17" fillId="2" borderId="0" xfId="1" applyFont="1" applyFill="1" applyAlignment="1" applyProtection="1">
      <alignment horizontal="center" vertical="center"/>
    </xf>
    <xf numFmtId="0" fontId="22" fillId="10" borderId="2" xfId="1" applyFont="1" applyFill="1" applyBorder="1" applyAlignment="1" applyProtection="1">
      <alignment horizontal="right" vertical="center" wrapText="1"/>
    </xf>
    <xf numFmtId="0" fontId="23" fillId="10" borderId="2" xfId="1" applyFont="1" applyFill="1" applyBorder="1" applyAlignment="1" applyProtection="1">
      <alignment horizontal="right" vertical="center" wrapText="1"/>
    </xf>
    <xf numFmtId="0" fontId="22" fillId="2" borderId="2" xfId="1" applyFont="1" applyFill="1" applyBorder="1" applyAlignment="1" applyProtection="1">
      <alignment horizontal="right" vertical="center" wrapText="1"/>
    </xf>
    <xf numFmtId="2" fontId="26" fillId="2" borderId="0" xfId="1" applyNumberFormat="1" applyFont="1" applyFill="1" applyProtection="1"/>
    <xf numFmtId="0" fontId="23" fillId="2" borderId="2" xfId="1" applyFont="1" applyFill="1" applyBorder="1" applyAlignment="1" applyProtection="1">
      <alignment horizontal="right" vertical="center" wrapText="1"/>
    </xf>
    <xf numFmtId="0" fontId="23" fillId="9" borderId="2" xfId="1" applyFont="1" applyFill="1" applyBorder="1" applyAlignment="1" applyProtection="1">
      <alignment horizontal="right" vertical="center" wrapText="1"/>
    </xf>
    <xf numFmtId="0" fontId="23" fillId="11" borderId="2" xfId="1" applyFont="1" applyFill="1" applyBorder="1" applyAlignment="1" applyProtection="1">
      <alignment horizontal="right" vertical="center" wrapText="1"/>
    </xf>
    <xf numFmtId="0" fontId="6" fillId="12" borderId="0" xfId="1" applyFont="1" applyFill="1" applyProtection="1"/>
    <xf numFmtId="0" fontId="4" fillId="13" borderId="0" xfId="1" applyFont="1" applyFill="1" applyProtection="1"/>
    <xf numFmtId="0" fontId="4" fillId="14" borderId="0" xfId="1" applyFont="1" applyFill="1" applyProtection="1"/>
    <xf numFmtId="0" fontId="0" fillId="15" borderId="0" xfId="0" applyFill="1">
      <alignment vertical="center"/>
    </xf>
    <xf numFmtId="0" fontId="6" fillId="16" borderId="0" xfId="1" applyFont="1" applyFill="1" applyProtection="1"/>
    <xf numFmtId="0" fontId="12" fillId="2" borderId="0" xfId="1" applyFont="1" applyFill="1" applyAlignment="1" applyProtection="1">
      <alignment horizontal="center" vertical="center"/>
    </xf>
    <xf numFmtId="0" fontId="28" fillId="14" borderId="0" xfId="1" applyFont="1" applyFill="1" applyAlignment="1" applyProtection="1">
      <alignment horizontal="center"/>
    </xf>
    <xf numFmtId="0" fontId="29" fillId="14" borderId="0" xfId="1" applyFont="1" applyFill="1" applyProtection="1"/>
    <xf numFmtId="1" fontId="4" fillId="13" borderId="0" xfId="1" applyNumberFormat="1" applyFont="1" applyFill="1" applyProtection="1"/>
    <xf numFmtId="1" fontId="4" fillId="14" borderId="0" xfId="1" applyNumberFormat="1" applyFont="1" applyFill="1" applyProtection="1"/>
    <xf numFmtId="0" fontId="32" fillId="2" borderId="0" xfId="1" applyFont="1" applyFill="1" applyAlignment="1" applyProtection="1">
      <alignment horizontal="center"/>
    </xf>
    <xf numFmtId="0" fontId="33" fillId="2" borderId="0" xfId="1" applyFont="1" applyFill="1" applyProtection="1"/>
    <xf numFmtId="0" fontId="33" fillId="2" borderId="0" xfId="1" applyFont="1" applyFill="1" applyAlignment="1" applyProtection="1">
      <alignment horizontal="center" vertical="center"/>
    </xf>
    <xf numFmtId="1" fontId="33" fillId="2" borderId="0" xfId="1" applyNumberFormat="1" applyFont="1" applyFill="1" applyAlignment="1" applyProtection="1">
      <alignment horizontal="center" vertical="center"/>
    </xf>
    <xf numFmtId="0" fontId="34" fillId="2" borderId="0" xfId="1" applyFont="1" applyFill="1" applyAlignment="1" applyProtection="1">
      <alignment horizontal="center" vertical="center"/>
    </xf>
    <xf numFmtId="0" fontId="30" fillId="2" borderId="0" xfId="1" applyFont="1" applyFill="1" applyAlignment="1" applyProtection="1">
      <alignment horizontal="left"/>
    </xf>
    <xf numFmtId="1" fontId="30" fillId="2" borderId="0" xfId="1" applyNumberFormat="1" applyFont="1" applyFill="1" applyAlignment="1" applyProtection="1">
      <alignment horizontal="center" vertical="center"/>
    </xf>
    <xf numFmtId="0" fontId="30" fillId="2" borderId="0" xfId="0" applyFont="1" applyFill="1" applyAlignment="1"/>
    <xf numFmtId="0" fontId="35" fillId="2" borderId="0" xfId="1" applyFont="1" applyFill="1" applyAlignment="1" applyProtection="1">
      <alignment horizontal="left" wrapText="1"/>
    </xf>
    <xf numFmtId="0" fontId="30" fillId="13" borderId="11" xfId="1" applyFont="1" applyFill="1" applyBorder="1" applyAlignment="1" applyProtection="1">
      <alignment horizontal="center" vertical="center"/>
    </xf>
    <xf numFmtId="0" fontId="31" fillId="13" borderId="11" xfId="1" applyFont="1" applyFill="1" applyBorder="1" applyAlignment="1" applyProtection="1">
      <alignment horizontal="center" vertical="center"/>
    </xf>
    <xf numFmtId="0" fontId="40" fillId="16" borderId="11" xfId="1" applyFont="1" applyFill="1" applyBorder="1" applyAlignment="1" applyProtection="1">
      <alignment horizontal="center" vertical="center"/>
    </xf>
    <xf numFmtId="0" fontId="39" fillId="16" borderId="11" xfId="1" applyFont="1" applyFill="1" applyBorder="1" applyAlignment="1" applyProtection="1">
      <alignment horizontal="center" vertical="center"/>
    </xf>
    <xf numFmtId="0" fontId="30" fillId="13" borderId="11" xfId="1" applyFont="1" applyFill="1" applyBorder="1" applyAlignment="1" applyProtection="1">
      <alignment horizontal="center" vertical="center" wrapText="1"/>
    </xf>
    <xf numFmtId="0" fontId="31" fillId="13" borderId="11" xfId="1" applyFont="1" applyFill="1" applyBorder="1" applyAlignment="1" applyProtection="1">
      <alignment vertical="center" wrapText="1"/>
    </xf>
    <xf numFmtId="164" fontId="31" fillId="13" borderId="11" xfId="1" applyNumberFormat="1" applyFont="1" applyFill="1" applyBorder="1" applyAlignment="1" applyProtection="1">
      <alignment horizontal="center" vertical="center" wrapText="1"/>
    </xf>
    <xf numFmtId="0" fontId="39" fillId="12" borderId="11" xfId="1" applyFont="1" applyFill="1" applyBorder="1" applyAlignment="1" applyProtection="1">
      <alignment horizontal="center" vertical="center"/>
    </xf>
    <xf numFmtId="164" fontId="39" fillId="12" borderId="11" xfId="1" applyNumberFormat="1" applyFont="1" applyFill="1" applyBorder="1" applyAlignment="1" applyProtection="1">
      <alignment vertical="center"/>
    </xf>
    <xf numFmtId="0" fontId="31" fillId="13" borderId="11" xfId="1" applyFont="1" applyFill="1" applyBorder="1" applyAlignment="1" applyProtection="1">
      <alignment horizontal="center" vertical="center" wrapText="1"/>
    </xf>
    <xf numFmtId="1" fontId="31" fillId="13" borderId="11" xfId="1" applyNumberFormat="1" applyFont="1" applyFill="1" applyBorder="1" applyAlignment="1" applyProtection="1">
      <alignment horizontal="center" vertical="center" wrapText="1"/>
    </xf>
    <xf numFmtId="0" fontId="39" fillId="14" borderId="11" xfId="1" applyFont="1" applyFill="1" applyBorder="1" applyAlignment="1" applyProtection="1">
      <alignment horizontal="center" vertical="center"/>
    </xf>
    <xf numFmtId="0" fontId="34" fillId="14" borderId="0" xfId="1" applyFont="1" applyFill="1" applyAlignment="1" applyProtection="1">
      <alignment horizontal="center" vertical="center"/>
    </xf>
    <xf numFmtId="0" fontId="31" fillId="13" borderId="11" xfId="1" applyFont="1" applyFill="1" applyBorder="1" applyAlignment="1" applyProtection="1">
      <alignment horizontal="left" vertical="center" wrapText="1"/>
    </xf>
    <xf numFmtId="1" fontId="40" fillId="16" borderId="11" xfId="1" applyNumberFormat="1" applyFont="1" applyFill="1" applyBorder="1" applyAlignment="1" applyProtection="1">
      <alignment horizontal="center" vertical="center"/>
    </xf>
    <xf numFmtId="0" fontId="41" fillId="13" borderId="11" xfId="1" applyFont="1" applyFill="1" applyBorder="1" applyAlignment="1" applyProtection="1">
      <alignment vertical="center" wrapText="1"/>
    </xf>
    <xf numFmtId="49" fontId="31" fillId="13" borderId="11" xfId="1" applyNumberFormat="1" applyFont="1" applyFill="1" applyBorder="1" applyAlignment="1" applyProtection="1">
      <alignment horizontal="center" vertical="center" wrapText="1"/>
    </xf>
    <xf numFmtId="49" fontId="39" fillId="14" borderId="11" xfId="1" applyNumberFormat="1" applyFont="1" applyFill="1" applyBorder="1" applyAlignment="1" applyProtection="1">
      <alignment horizontal="center" vertical="center"/>
    </xf>
    <xf numFmtId="0" fontId="42" fillId="13" borderId="11" xfId="1" applyFont="1" applyFill="1" applyBorder="1" applyAlignment="1" applyProtection="1">
      <alignment vertical="center" wrapText="1"/>
    </xf>
    <xf numFmtId="0" fontId="39" fillId="13" borderId="11" xfId="1" applyFont="1" applyFill="1" applyBorder="1" applyAlignment="1" applyProtection="1">
      <alignment horizontal="center" vertical="center"/>
    </xf>
    <xf numFmtId="1" fontId="41" fillId="13" borderId="11" xfId="1" applyNumberFormat="1" applyFont="1" applyFill="1" applyBorder="1" applyAlignment="1" applyProtection="1">
      <alignment horizontal="center" vertical="center" wrapText="1"/>
    </xf>
    <xf numFmtId="0" fontId="30" fillId="17" borderId="11" xfId="1" applyFont="1" applyFill="1" applyBorder="1" applyProtection="1"/>
    <xf numFmtId="0" fontId="31" fillId="13" borderId="11" xfId="1" applyFont="1" applyFill="1" applyBorder="1" applyAlignment="1" applyProtection="1">
      <alignment horizontal="left" vertical="top" wrapText="1"/>
    </xf>
    <xf numFmtId="0" fontId="31" fillId="13" borderId="11" xfId="1" applyFont="1" applyFill="1" applyBorder="1" applyAlignment="1" applyProtection="1">
      <alignment wrapText="1"/>
    </xf>
    <xf numFmtId="0" fontId="44" fillId="13" borderId="0" xfId="1" applyFont="1" applyFill="1" applyProtection="1"/>
    <xf numFmtId="0" fontId="31" fillId="18" borderId="11" xfId="1" applyFont="1" applyFill="1" applyBorder="1" applyAlignment="1" applyProtection="1">
      <alignment horizontal="left"/>
    </xf>
    <xf numFmtId="164" fontId="39" fillId="12" borderId="11" xfId="1" applyNumberFormat="1" applyFont="1" applyFill="1" applyBorder="1" applyAlignment="1" applyProtection="1">
      <alignment horizontal="center" vertical="center"/>
    </xf>
    <xf numFmtId="0" fontId="39" fillId="20" borderId="11" xfId="1" applyFont="1" applyFill="1" applyBorder="1" applyAlignment="1" applyProtection="1">
      <alignment horizontal="center" vertical="center"/>
    </xf>
    <xf numFmtId="2" fontId="31" fillId="20" borderId="11" xfId="1" applyNumberFormat="1" applyFont="1" applyFill="1" applyBorder="1" applyAlignment="1" applyProtection="1">
      <alignment horizontal="center" vertical="center"/>
    </xf>
    <xf numFmtId="0" fontId="31" fillId="15" borderId="11" xfId="1" applyFont="1" applyFill="1" applyBorder="1" applyProtection="1"/>
    <xf numFmtId="0" fontId="31" fillId="15" borderId="11" xfId="1" applyFont="1" applyFill="1" applyBorder="1" applyAlignment="1" applyProtection="1">
      <alignment horizontal="center"/>
    </xf>
    <xf numFmtId="2" fontId="31" fillId="13" borderId="11" xfId="1" applyNumberFormat="1" applyFont="1" applyFill="1" applyBorder="1" applyAlignment="1" applyProtection="1">
      <alignment horizontal="center" vertical="center"/>
    </xf>
    <xf numFmtId="0" fontId="37" fillId="20" borderId="11" xfId="1" applyFont="1" applyFill="1" applyBorder="1" applyAlignment="1" applyProtection="1">
      <alignment horizontal="center" vertical="center" wrapText="1"/>
    </xf>
    <xf numFmtId="1" fontId="37" fillId="20" borderId="11" xfId="1" applyNumberFormat="1" applyFont="1" applyFill="1" applyBorder="1" applyAlignment="1" applyProtection="1">
      <alignment horizontal="center" vertical="center" wrapText="1"/>
    </xf>
    <xf numFmtId="1" fontId="38" fillId="20" borderId="11" xfId="1" applyNumberFormat="1" applyFont="1" applyFill="1" applyBorder="1" applyAlignment="1" applyProtection="1">
      <alignment horizontal="center" vertical="center" wrapText="1"/>
    </xf>
    <xf numFmtId="0" fontId="30" fillId="20" borderId="17" xfId="1" applyFont="1" applyFill="1" applyBorder="1" applyAlignment="1" applyProtection="1">
      <alignment vertical="center"/>
    </xf>
    <xf numFmtId="2" fontId="39" fillId="20" borderId="11" xfId="1" applyNumberFormat="1" applyFont="1" applyFill="1" applyBorder="1" applyAlignment="1" applyProtection="1">
      <alignment horizontal="center" vertical="center"/>
    </xf>
    <xf numFmtId="0" fontId="40" fillId="21" borderId="11" xfId="1" applyFont="1" applyFill="1" applyBorder="1" applyAlignment="1" applyProtection="1">
      <alignment horizontal="center" vertical="center"/>
    </xf>
    <xf numFmtId="1" fontId="40" fillId="21" borderId="11" xfId="1" applyNumberFormat="1" applyFont="1" applyFill="1" applyBorder="1" applyAlignment="1" applyProtection="1">
      <alignment horizontal="center" vertical="center"/>
    </xf>
    <xf numFmtId="49" fontId="40" fillId="21" borderId="11" xfId="1" applyNumberFormat="1" applyFont="1" applyFill="1" applyBorder="1" applyAlignment="1" applyProtection="1">
      <alignment horizontal="center" vertical="center"/>
    </xf>
    <xf numFmtId="0" fontId="39" fillId="22" borderId="11" xfId="1" applyFont="1" applyFill="1" applyBorder="1" applyAlignment="1" applyProtection="1">
      <alignment horizontal="center" vertical="center"/>
    </xf>
    <xf numFmtId="0" fontId="31" fillId="20" borderId="11" xfId="1" applyFont="1" applyFill="1" applyBorder="1" applyAlignment="1" applyProtection="1">
      <alignment horizontal="center" vertical="center"/>
    </xf>
    <xf numFmtId="0" fontId="30" fillId="15" borderId="12" xfId="1" applyFont="1" applyFill="1" applyBorder="1" applyProtection="1"/>
    <xf numFmtId="2" fontId="45" fillId="13" borderId="11" xfId="1" applyNumberFormat="1" applyFont="1" applyFill="1" applyBorder="1" applyAlignment="1" applyProtection="1">
      <alignment horizontal="center" vertical="center"/>
    </xf>
    <xf numFmtId="0" fontId="31" fillId="23" borderId="12" xfId="1" applyFont="1" applyFill="1" applyBorder="1" applyProtection="1"/>
    <xf numFmtId="0" fontId="31" fillId="23" borderId="11" xfId="1" applyFont="1" applyFill="1" applyBorder="1" applyProtection="1"/>
    <xf numFmtId="0" fontId="31" fillId="23" borderId="11" xfId="1" applyFont="1" applyFill="1" applyBorder="1" applyAlignment="1" applyProtection="1">
      <alignment horizontal="center"/>
    </xf>
    <xf numFmtId="0" fontId="39" fillId="24" borderId="11" xfId="1" applyFont="1" applyFill="1" applyBorder="1" applyAlignment="1" applyProtection="1">
      <alignment horizontal="center" vertical="center"/>
    </xf>
    <xf numFmtId="0" fontId="40" fillId="25" borderId="11" xfId="1" applyFont="1" applyFill="1" applyBorder="1" applyAlignment="1" applyProtection="1">
      <alignment horizontal="center" vertical="center"/>
    </xf>
    <xf numFmtId="0" fontId="31" fillId="24" borderId="11" xfId="1" applyFont="1" applyFill="1" applyBorder="1" applyAlignment="1" applyProtection="1">
      <alignment vertical="center" wrapText="1"/>
    </xf>
    <xf numFmtId="0" fontId="31" fillId="24" borderId="11" xfId="1" applyFont="1" applyFill="1" applyBorder="1" applyAlignment="1" applyProtection="1">
      <alignment horizontal="center" vertical="center" wrapText="1"/>
    </xf>
    <xf numFmtId="1" fontId="31" fillId="24" borderId="11" xfId="1" applyNumberFormat="1" applyFont="1" applyFill="1" applyBorder="1" applyAlignment="1" applyProtection="1">
      <alignment horizontal="center" vertical="center" wrapText="1"/>
    </xf>
    <xf numFmtId="0" fontId="39" fillId="26" borderId="11" xfId="1" applyFont="1" applyFill="1" applyBorder="1" applyAlignment="1" applyProtection="1">
      <alignment horizontal="center" vertical="center"/>
    </xf>
    <xf numFmtId="0" fontId="41" fillId="24" borderId="11" xfId="1" applyFont="1" applyFill="1" applyBorder="1" applyAlignment="1" applyProtection="1">
      <alignment vertical="center" wrapText="1"/>
    </xf>
    <xf numFmtId="49" fontId="39" fillId="26" borderId="11" xfId="1" applyNumberFormat="1" applyFont="1" applyFill="1" applyBorder="1" applyAlignment="1" applyProtection="1">
      <alignment horizontal="center" vertical="center"/>
    </xf>
    <xf numFmtId="1" fontId="40" fillId="25" borderId="11" xfId="1" applyNumberFormat="1" applyFont="1" applyFill="1" applyBorder="1" applyAlignment="1" applyProtection="1">
      <alignment horizontal="center" vertical="center"/>
    </xf>
    <xf numFmtId="0" fontId="31" fillId="24" borderId="11" xfId="1" applyFont="1" applyFill="1" applyBorder="1" applyAlignment="1" applyProtection="1">
      <alignment horizontal="left" vertical="center" wrapText="1"/>
    </xf>
    <xf numFmtId="164" fontId="31" fillId="24" borderId="11" xfId="1" applyNumberFormat="1" applyFont="1" applyFill="1" applyBorder="1" applyAlignment="1" applyProtection="1">
      <alignment horizontal="center" vertical="center" wrapText="1"/>
    </xf>
    <xf numFmtId="0" fontId="31" fillId="24" borderId="11" xfId="1" applyFont="1" applyFill="1" applyBorder="1" applyAlignment="1" applyProtection="1">
      <alignment horizontal="center" vertical="center"/>
    </xf>
    <xf numFmtId="0" fontId="39" fillId="27" borderId="11" xfId="1" applyFont="1" applyFill="1" applyBorder="1" applyAlignment="1" applyProtection="1">
      <alignment horizontal="center" vertical="center"/>
    </xf>
    <xf numFmtId="0" fontId="31" fillId="24" borderId="11" xfId="1" applyFont="1" applyFill="1" applyBorder="1" applyAlignment="1" applyProtection="1">
      <alignment vertical="center"/>
    </xf>
    <xf numFmtId="164" fontId="31" fillId="24" borderId="11" xfId="1" applyNumberFormat="1" applyFont="1" applyFill="1" applyBorder="1" applyAlignment="1" applyProtection="1">
      <alignment horizontal="center" vertical="center"/>
    </xf>
    <xf numFmtId="0" fontId="39" fillId="25" borderId="11" xfId="1" applyFont="1" applyFill="1" applyBorder="1" applyAlignment="1" applyProtection="1">
      <alignment horizontal="center" vertical="center"/>
    </xf>
    <xf numFmtId="0" fontId="4" fillId="14" borderId="13" xfId="1" applyFont="1" applyFill="1" applyBorder="1" applyAlignment="1" applyProtection="1">
      <alignment horizontal="center" vertical="center"/>
    </xf>
    <xf numFmtId="0" fontId="30" fillId="19" borderId="11" xfId="1" applyFont="1" applyFill="1" applyBorder="1" applyAlignment="1" applyProtection="1">
      <alignment horizontal="left"/>
    </xf>
    <xf numFmtId="0" fontId="30" fillId="19" borderId="11" xfId="1" applyFont="1" applyFill="1" applyBorder="1" applyAlignment="1" applyProtection="1">
      <alignment horizontal="left" vertical="center" wrapText="1"/>
    </xf>
    <xf numFmtId="0" fontId="30" fillId="20" borderId="11" xfId="1" applyFont="1" applyFill="1" applyBorder="1" applyAlignment="1" applyProtection="1">
      <alignment horizontal="center" vertical="center" wrapText="1"/>
    </xf>
    <xf numFmtId="0" fontId="30" fillId="2" borderId="0" xfId="1" applyFont="1" applyFill="1" applyAlignment="1" applyProtection="1">
      <alignment horizontal="left"/>
    </xf>
    <xf numFmtId="0" fontId="36" fillId="2" borderId="0" xfId="1" applyFont="1" applyFill="1" applyAlignment="1" applyProtection="1">
      <alignment horizontal="center" wrapText="1"/>
    </xf>
    <xf numFmtId="0" fontId="30" fillId="18" borderId="11" xfId="1" applyFont="1" applyFill="1" applyBorder="1" applyAlignment="1" applyProtection="1">
      <alignment horizontal="left" vertical="center" wrapText="1"/>
    </xf>
    <xf numFmtId="0" fontId="30" fillId="20" borderId="14" xfId="1" applyFont="1" applyFill="1" applyBorder="1" applyAlignment="1" applyProtection="1">
      <alignment horizontal="center" vertical="center"/>
    </xf>
    <xf numFmtId="0" fontId="30" fillId="20" borderId="15" xfId="1" applyFont="1" applyFill="1" applyBorder="1" applyAlignment="1" applyProtection="1">
      <alignment horizontal="center" vertical="center"/>
    </xf>
    <xf numFmtId="0" fontId="30" fillId="20" borderId="16" xfId="1" applyFont="1" applyFill="1" applyBorder="1" applyAlignment="1" applyProtection="1">
      <alignment horizontal="center" vertical="center"/>
    </xf>
    <xf numFmtId="0" fontId="30" fillId="20" borderId="11" xfId="1" applyFont="1" applyFill="1" applyBorder="1" applyAlignment="1" applyProtection="1">
      <alignment horizontal="center"/>
    </xf>
    <xf numFmtId="0" fontId="14" fillId="6" borderId="2" xfId="1" applyFont="1" applyFill="1" applyBorder="1" applyAlignment="1" applyProtection="1">
      <alignment horizontal="left" vertical="center" wrapText="1"/>
    </xf>
    <xf numFmtId="0" fontId="14" fillId="6" borderId="2" xfId="1" applyFont="1" applyFill="1" applyBorder="1" applyAlignment="1" applyProtection="1">
      <alignment horizontal="left"/>
    </xf>
    <xf numFmtId="0" fontId="16" fillId="0" borderId="8" xfId="1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/>
    <xf numFmtId="0" fontId="9" fillId="2" borderId="0" xfId="1" applyFont="1" applyFill="1" applyAlignment="1" applyProtection="1">
      <alignment horizontal="center" wrapText="1"/>
    </xf>
    <xf numFmtId="0" fontId="14" fillId="8" borderId="2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left" wrapText="1"/>
    </xf>
    <xf numFmtId="0" fontId="10" fillId="8" borderId="2" xfId="1" applyFont="1" applyFill="1" applyBorder="1" applyAlignment="1" applyProtection="1">
      <alignment horizontal="center" vertical="center" wrapText="1"/>
    </xf>
    <xf numFmtId="0" fontId="23" fillId="11" borderId="2" xfId="1" applyFont="1" applyFill="1" applyBorder="1" applyAlignment="1" applyProtection="1">
      <alignment vertical="center" wrapText="1"/>
    </xf>
    <xf numFmtId="0" fontId="23" fillId="10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3" fillId="9" borderId="2" xfId="1" applyFont="1" applyFill="1" applyBorder="1" applyAlignment="1" applyProtection="1">
      <alignment vertical="center" wrapText="1"/>
    </xf>
    <xf numFmtId="0" fontId="25" fillId="10" borderId="2" xfId="1" applyFont="1" applyFill="1" applyBorder="1" applyAlignment="1" applyProtection="1">
      <alignment vertical="center" wrapText="1"/>
    </xf>
  </cellXfs>
  <cellStyles count="3">
    <cellStyle name="*unknown*" xfId="2" xr:uid="{00000000-0005-0000-0000-000000000000}"/>
    <cellStyle name="Excel Built-in Normal" xfId="1" xr:uid="{00000000-0005-0000-0000-000001000000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BD97"/>
      <rgbColor rgb="00808080"/>
      <rgbColor rgb="009999FF"/>
      <rgbColor rgb="00993366"/>
      <rgbColor rgb="00EEECE1"/>
      <rgbColor rgb="00DCE6F2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C3D69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DCAE"/>
      <color rgb="FFE6F1DF"/>
      <color rgb="FFBAD9A7"/>
      <color rgb="FF96F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5295900</xdr:colOff>
      <xdr:row>40</xdr:row>
      <xdr:rowOff>1661686</xdr:rowOff>
    </xdr:from>
    <xdr:to>
      <xdr:col>1</xdr:col>
      <xdr:colOff>6193567</xdr:colOff>
      <xdr:row>42</xdr:row>
      <xdr:rowOff>535096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14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240" y="15415260"/>
          <a:ext cx="894471" cy="830580"/>
        </a:xfrm>
        <a:prstGeom prst="rect">
          <a:avLst/>
        </a:prstGeom>
        <a:effectLst>
          <a:glow>
            <a:schemeClr val="accent1">
              <a:alpha val="55000"/>
            </a:schemeClr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 editAs="absolute">
    <xdr:from>
      <xdr:col>1</xdr:col>
      <xdr:colOff>5402580</xdr:colOff>
      <xdr:row>186</xdr:row>
      <xdr:rowOff>540329</xdr:rowOff>
    </xdr:from>
    <xdr:to>
      <xdr:col>1</xdr:col>
      <xdr:colOff>6004825</xdr:colOff>
      <xdr:row>188</xdr:row>
      <xdr:rowOff>205893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14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72687180"/>
          <a:ext cx="599049" cy="556260"/>
        </a:xfrm>
        <a:prstGeom prst="rect">
          <a:avLst/>
        </a:prstGeom>
        <a:effectLst>
          <a:glow>
            <a:schemeClr val="accent1">
              <a:alpha val="55000"/>
            </a:schemeClr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 editAs="oneCell">
    <xdr:from>
      <xdr:col>1</xdr:col>
      <xdr:colOff>4191000</xdr:colOff>
      <xdr:row>1</xdr:row>
      <xdr:rowOff>167640</xdr:rowOff>
    </xdr:from>
    <xdr:to>
      <xdr:col>5</xdr:col>
      <xdr:colOff>713714</xdr:colOff>
      <xdr:row>7</xdr:row>
      <xdr:rowOff>254726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3F017EC-F67E-4833-A48B-5366A476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457200"/>
          <a:ext cx="6376112" cy="2026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E207"/>
  <sheetViews>
    <sheetView tabSelected="1" view="pageBreakPreview" topLeftCell="A187" zoomScale="93" zoomScaleNormal="93" zoomScaleSheetLayoutView="93" workbookViewId="0">
      <selection activeCell="A190" sqref="A190:D190"/>
    </sheetView>
  </sheetViews>
  <sheetFormatPr defaultColWidth="9" defaultRowHeight="21.5"/>
  <cols>
    <col min="1" max="1" width="5.75" style="1" customWidth="1"/>
    <col min="2" max="2" width="89.83203125" style="2" bestFit="1" customWidth="1"/>
    <col min="3" max="3" width="17" style="3" customWidth="1"/>
    <col min="4" max="4" width="9.25" style="4" bestFit="1" customWidth="1"/>
    <col min="5" max="5" width="13" style="118" customWidth="1"/>
    <col min="6" max="6" width="13.08203125" style="118" customWidth="1"/>
    <col min="7" max="7" width="11.58203125" style="118" bestFit="1" customWidth="1"/>
    <col min="8" max="36" width="13.75" style="114" customWidth="1"/>
    <col min="37" max="135" width="13.75" style="5" customWidth="1"/>
  </cols>
  <sheetData>
    <row r="1" spans="1:135" ht="28">
      <c r="A1" s="123"/>
      <c r="B1" s="124"/>
      <c r="C1" s="125"/>
      <c r="D1" s="126"/>
      <c r="E1" s="127"/>
      <c r="F1" s="127"/>
      <c r="G1" s="127"/>
    </row>
    <row r="2" spans="1:135" ht="24">
      <c r="A2" s="199" t="s">
        <v>361</v>
      </c>
      <c r="B2" s="199"/>
      <c r="C2" s="199"/>
      <c r="D2" s="129"/>
      <c r="E2" s="127"/>
      <c r="F2" s="127"/>
      <c r="G2" s="127"/>
    </row>
    <row r="3" spans="1:135" ht="24">
      <c r="A3" s="199" t="s">
        <v>297</v>
      </c>
      <c r="B3" s="199"/>
      <c r="C3" s="199"/>
      <c r="D3" s="129"/>
      <c r="E3" s="127"/>
      <c r="F3" s="127"/>
      <c r="G3" s="127"/>
    </row>
    <row r="4" spans="1:135" ht="24">
      <c r="A4" s="199" t="s">
        <v>298</v>
      </c>
      <c r="B4" s="199"/>
      <c r="C4" s="199"/>
      <c r="D4" s="129"/>
      <c r="E4" s="127"/>
      <c r="F4" s="127"/>
      <c r="G4" s="127"/>
    </row>
    <row r="5" spans="1:135" ht="24">
      <c r="A5" s="199" t="s">
        <v>393</v>
      </c>
      <c r="B5" s="199"/>
      <c r="C5" s="199"/>
      <c r="D5" s="129"/>
      <c r="E5" s="127"/>
      <c r="F5" s="127"/>
      <c r="G5" s="127"/>
    </row>
    <row r="6" spans="1:135" ht="24">
      <c r="A6" s="199" t="s">
        <v>362</v>
      </c>
      <c r="B6" s="199"/>
      <c r="C6" s="199"/>
      <c r="D6" s="129"/>
      <c r="E6" s="127"/>
      <c r="F6" s="127"/>
      <c r="G6" s="127"/>
    </row>
    <row r="7" spans="1:135" ht="24">
      <c r="A7" s="199" t="s">
        <v>345</v>
      </c>
      <c r="B7" s="199"/>
      <c r="C7" s="199"/>
      <c r="D7" s="130"/>
      <c r="E7" s="127"/>
      <c r="F7" s="127"/>
      <c r="G7" s="127"/>
    </row>
    <row r="8" spans="1:135" ht="24">
      <c r="A8" s="199" t="s">
        <v>363</v>
      </c>
      <c r="B8" s="199"/>
      <c r="C8" s="199"/>
      <c r="D8" s="130"/>
      <c r="E8" s="127"/>
      <c r="F8" s="127"/>
      <c r="G8" s="127"/>
    </row>
    <row r="9" spans="1:135" ht="24">
      <c r="A9" s="199" t="s">
        <v>364</v>
      </c>
      <c r="B9" s="199"/>
      <c r="C9" s="199"/>
      <c r="D9" s="130"/>
      <c r="E9" s="127"/>
      <c r="F9" s="127"/>
      <c r="G9" s="127"/>
    </row>
    <row r="10" spans="1:135" ht="24">
      <c r="A10" s="199" t="s">
        <v>365</v>
      </c>
      <c r="B10" s="199"/>
      <c r="C10" s="199"/>
      <c r="D10" s="130"/>
      <c r="E10" s="127"/>
      <c r="F10" s="127"/>
      <c r="G10" s="127"/>
    </row>
    <row r="11" spans="1:135" ht="24">
      <c r="A11" s="199" t="s">
        <v>366</v>
      </c>
      <c r="B11" s="199"/>
      <c r="C11" s="199"/>
      <c r="D11" s="130"/>
      <c r="E11" s="127"/>
      <c r="F11" s="127"/>
      <c r="G11" s="127"/>
    </row>
    <row r="12" spans="1:135" ht="24">
      <c r="A12" s="199" t="s">
        <v>367</v>
      </c>
      <c r="B12" s="199"/>
      <c r="C12" s="199"/>
      <c r="D12" s="130"/>
      <c r="E12" s="127"/>
      <c r="F12" s="127"/>
      <c r="G12" s="127"/>
    </row>
    <row r="13" spans="1:135" ht="24">
      <c r="A13" s="199" t="s">
        <v>351</v>
      </c>
      <c r="B13" s="199"/>
      <c r="C13" s="128"/>
      <c r="D13" s="130"/>
      <c r="E13" s="127"/>
      <c r="F13" s="127"/>
      <c r="G13" s="127"/>
    </row>
    <row r="14" spans="1:135" ht="34.9" customHeight="1">
      <c r="A14" s="131"/>
      <c r="B14" s="200" t="s">
        <v>0</v>
      </c>
      <c r="C14" s="200"/>
      <c r="D14" s="200"/>
      <c r="E14" s="127"/>
      <c r="F14" s="127"/>
      <c r="G14" s="127"/>
    </row>
    <row r="15" spans="1:135" ht="67.5" customHeight="1">
      <c r="A15" s="164"/>
      <c r="B15" s="164" t="s">
        <v>1</v>
      </c>
      <c r="C15" s="164" t="s">
        <v>2</v>
      </c>
      <c r="D15" s="165" t="s">
        <v>3</v>
      </c>
      <c r="E15" s="166" t="s">
        <v>305</v>
      </c>
      <c r="F15" s="165" t="s">
        <v>306</v>
      </c>
      <c r="G15" s="166" t="s">
        <v>316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</row>
    <row r="16" spans="1:135" ht="20.25" customHeight="1">
      <c r="A16" s="202" t="s">
        <v>304</v>
      </c>
      <c r="B16" s="203"/>
      <c r="C16" s="204"/>
      <c r="D16" s="167"/>
      <c r="E16" s="168"/>
      <c r="F16" s="160"/>
      <c r="G16" s="160"/>
    </row>
    <row r="17" spans="1:36" s="6" customFormat="1" ht="23">
      <c r="A17" s="132">
        <v>1</v>
      </c>
      <c r="B17" s="192" t="s">
        <v>6</v>
      </c>
      <c r="C17" s="193">
        <v>6.6666666666666693E-2</v>
      </c>
      <c r="D17" s="190">
        <v>180</v>
      </c>
      <c r="E17" s="194">
        <v>7</v>
      </c>
      <c r="F17" s="180">
        <f t="shared" ref="F17:F41" si="0">D17*E17</f>
        <v>1260</v>
      </c>
      <c r="G17" s="194">
        <f>15*E17</f>
        <v>105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</row>
    <row r="18" spans="1:36" s="6" customFormat="1" ht="23">
      <c r="A18" s="136">
        <f>A17+1</f>
        <v>2</v>
      </c>
      <c r="B18" s="137" t="s">
        <v>7</v>
      </c>
      <c r="C18" s="138">
        <v>6.6666666666666693E-2</v>
      </c>
      <c r="D18" s="133">
        <v>180</v>
      </c>
      <c r="E18" s="135"/>
      <c r="F18" s="134">
        <f t="shared" si="0"/>
        <v>0</v>
      </c>
      <c r="G18" s="135">
        <f>15*E18</f>
        <v>0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1:36" s="7" customFormat="1" ht="23">
      <c r="A19" s="132">
        <v>2</v>
      </c>
      <c r="B19" s="181" t="s">
        <v>8</v>
      </c>
      <c r="C19" s="189">
        <v>0.05</v>
      </c>
      <c r="D19" s="190">
        <v>180</v>
      </c>
      <c r="E19" s="191">
        <v>7</v>
      </c>
      <c r="F19" s="180">
        <f t="shared" si="0"/>
        <v>1260</v>
      </c>
      <c r="G19" s="191">
        <f>E19*20</f>
        <v>140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</row>
    <row r="20" spans="1:36" s="7" customFormat="1" ht="46">
      <c r="A20" s="136">
        <f t="shared" ref="A20" si="1">A19+1</f>
        <v>3</v>
      </c>
      <c r="B20" s="137" t="s">
        <v>9</v>
      </c>
      <c r="C20" s="138">
        <v>6.6666666666666693E-2</v>
      </c>
      <c r="D20" s="133">
        <v>180</v>
      </c>
      <c r="E20" s="139"/>
      <c r="F20" s="134">
        <f t="shared" si="0"/>
        <v>0</v>
      </c>
      <c r="G20" s="139">
        <f>E20*15</f>
        <v>0</v>
      </c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</row>
    <row r="21" spans="1:36" s="7" customFormat="1" ht="31.9" customHeight="1">
      <c r="A21" s="132">
        <v>3</v>
      </c>
      <c r="B21" s="181" t="s">
        <v>10</v>
      </c>
      <c r="C21" s="189">
        <v>0.04</v>
      </c>
      <c r="D21" s="190">
        <v>180</v>
      </c>
      <c r="E21" s="191">
        <v>7</v>
      </c>
      <c r="F21" s="180">
        <f t="shared" si="0"/>
        <v>1260</v>
      </c>
      <c r="G21" s="191">
        <f>E21*25</f>
        <v>175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</row>
    <row r="22" spans="1:36" s="7" customFormat="1" ht="29.65" customHeight="1">
      <c r="A22" s="136">
        <f t="shared" ref="A22" si="2">A21+1</f>
        <v>4</v>
      </c>
      <c r="B22" s="137" t="s">
        <v>328</v>
      </c>
      <c r="C22" s="138">
        <v>0.05</v>
      </c>
      <c r="D22" s="133">
        <v>170</v>
      </c>
      <c r="E22" s="139"/>
      <c r="F22" s="134">
        <f t="shared" si="0"/>
        <v>0</v>
      </c>
      <c r="G22" s="139">
        <f>E22*20</f>
        <v>0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</row>
    <row r="23" spans="1:36" s="7" customFormat="1" ht="30" hidden="1" customHeight="1">
      <c r="A23" s="132">
        <v>4</v>
      </c>
      <c r="B23" s="137" t="s">
        <v>329</v>
      </c>
      <c r="C23" s="138">
        <v>1.4285714285714285E-2</v>
      </c>
      <c r="D23" s="133">
        <v>150</v>
      </c>
      <c r="E23" s="139"/>
      <c r="F23" s="134">
        <f t="shared" si="0"/>
        <v>0</v>
      </c>
      <c r="G23" s="139">
        <f>70*E23</f>
        <v>0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</row>
    <row r="24" spans="1:36" s="7" customFormat="1" ht="28.15" hidden="1" customHeight="1">
      <c r="A24" s="136">
        <f t="shared" ref="A24" si="3">A23+1</f>
        <v>5</v>
      </c>
      <c r="B24" s="137" t="s">
        <v>330</v>
      </c>
      <c r="C24" s="138">
        <v>0.05</v>
      </c>
      <c r="D24" s="133">
        <v>140</v>
      </c>
      <c r="E24" s="139"/>
      <c r="F24" s="134">
        <f t="shared" si="0"/>
        <v>0</v>
      </c>
      <c r="G24" s="139">
        <f>E24*20</f>
        <v>0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</row>
    <row r="25" spans="1:36" s="7" customFormat="1" ht="23">
      <c r="A25" s="132">
        <v>5</v>
      </c>
      <c r="B25" s="137" t="s">
        <v>11</v>
      </c>
      <c r="C25" s="138">
        <v>6.6666666666666693E-2</v>
      </c>
      <c r="D25" s="133">
        <v>200</v>
      </c>
      <c r="E25" s="139"/>
      <c r="F25" s="134">
        <f t="shared" si="0"/>
        <v>0</v>
      </c>
      <c r="G25" s="139">
        <f>E25*15</f>
        <v>0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</row>
    <row r="26" spans="1:36" s="7" customFormat="1" ht="23">
      <c r="A26" s="136">
        <f t="shared" ref="A26" si="4">A25+1</f>
        <v>6</v>
      </c>
      <c r="B26" s="137" t="s">
        <v>12</v>
      </c>
      <c r="C26" s="138">
        <v>0.04</v>
      </c>
      <c r="D26" s="133">
        <v>190</v>
      </c>
      <c r="E26" s="139"/>
      <c r="F26" s="134">
        <f t="shared" si="0"/>
        <v>0</v>
      </c>
      <c r="G26" s="139">
        <f>E26*25</f>
        <v>0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</row>
    <row r="27" spans="1:36" s="7" customFormat="1" ht="46">
      <c r="A27" s="132">
        <v>6</v>
      </c>
      <c r="B27" s="137" t="s">
        <v>13</v>
      </c>
      <c r="C27" s="138">
        <v>0.05</v>
      </c>
      <c r="D27" s="133">
        <v>190</v>
      </c>
      <c r="E27" s="139"/>
      <c r="F27" s="134">
        <f t="shared" si="0"/>
        <v>0</v>
      </c>
      <c r="G27" s="139">
        <f>E27*20</f>
        <v>0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</row>
    <row r="28" spans="1:36" s="7" customFormat="1" ht="23">
      <c r="A28" s="136">
        <f t="shared" ref="A28" si="5">A27+1</f>
        <v>7</v>
      </c>
      <c r="B28" s="181" t="s">
        <v>14</v>
      </c>
      <c r="C28" s="189">
        <v>0.05</v>
      </c>
      <c r="D28" s="190">
        <v>190</v>
      </c>
      <c r="E28" s="191">
        <v>7</v>
      </c>
      <c r="F28" s="180">
        <f t="shared" si="0"/>
        <v>1330</v>
      </c>
      <c r="G28" s="191">
        <f>E28*20</f>
        <v>140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</row>
    <row r="29" spans="1:36" s="7" customFormat="1" ht="23">
      <c r="A29" s="132">
        <v>7</v>
      </c>
      <c r="B29" s="137" t="s">
        <v>309</v>
      </c>
      <c r="C29" s="138">
        <v>2.5000000000000001E-2</v>
      </c>
      <c r="D29" s="133">
        <v>200</v>
      </c>
      <c r="E29" s="139"/>
      <c r="F29" s="134">
        <f t="shared" si="0"/>
        <v>0</v>
      </c>
      <c r="G29" s="139">
        <f>E29*40</f>
        <v>0</v>
      </c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</row>
    <row r="30" spans="1:36" s="7" customFormat="1" ht="23">
      <c r="A30" s="136">
        <f t="shared" ref="A30" si="6">A29+1</f>
        <v>8</v>
      </c>
      <c r="B30" s="137" t="s">
        <v>310</v>
      </c>
      <c r="C30" s="138">
        <v>2.5000000000000001E-2</v>
      </c>
      <c r="D30" s="133">
        <v>190</v>
      </c>
      <c r="E30" s="139"/>
      <c r="F30" s="134">
        <f t="shared" si="0"/>
        <v>0</v>
      </c>
      <c r="G30" s="139">
        <f>E30*40</f>
        <v>0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</row>
    <row r="31" spans="1:36" s="7" customFormat="1" ht="23">
      <c r="A31" s="132">
        <v>8</v>
      </c>
      <c r="B31" s="137" t="s">
        <v>311</v>
      </c>
      <c r="C31" s="138">
        <v>2.8571428571428598E-2</v>
      </c>
      <c r="D31" s="133">
        <v>180</v>
      </c>
      <c r="E31" s="139"/>
      <c r="F31" s="134">
        <f t="shared" si="0"/>
        <v>0</v>
      </c>
      <c r="G31" s="139">
        <f>E31*35</f>
        <v>0</v>
      </c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</row>
    <row r="32" spans="1:36" s="7" customFormat="1" ht="46">
      <c r="A32" s="136">
        <f t="shared" ref="A32" si="7">A31+1</f>
        <v>9</v>
      </c>
      <c r="B32" s="137" t="s">
        <v>383</v>
      </c>
      <c r="C32" s="138">
        <v>2.5000000000000001E-2</v>
      </c>
      <c r="D32" s="133">
        <v>210</v>
      </c>
      <c r="E32" s="139"/>
      <c r="F32" s="134">
        <f t="shared" si="0"/>
        <v>0</v>
      </c>
      <c r="G32" s="139">
        <f>E32*40</f>
        <v>0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</row>
    <row r="33" spans="1:36" s="7" customFormat="1" ht="46">
      <c r="A33" s="132">
        <v>9</v>
      </c>
      <c r="B33" s="137" t="s">
        <v>312</v>
      </c>
      <c r="C33" s="138">
        <v>2.5000000000000001E-2</v>
      </c>
      <c r="D33" s="133">
        <v>200</v>
      </c>
      <c r="E33" s="139"/>
      <c r="F33" s="134">
        <f t="shared" si="0"/>
        <v>0</v>
      </c>
      <c r="G33" s="139">
        <f>E33*40</f>
        <v>0</v>
      </c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</row>
    <row r="34" spans="1:36" s="7" customFormat="1" ht="23" hidden="1">
      <c r="A34" s="136">
        <f t="shared" ref="A34" si="8">A33+1</f>
        <v>10</v>
      </c>
      <c r="B34" s="137" t="s">
        <v>368</v>
      </c>
      <c r="C34" s="138">
        <v>2.0833333333333332E-2</v>
      </c>
      <c r="D34" s="133">
        <v>180</v>
      </c>
      <c r="E34" s="139"/>
      <c r="F34" s="134">
        <f t="shared" si="0"/>
        <v>0</v>
      </c>
      <c r="G34" s="139">
        <f>E34*48</f>
        <v>0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</row>
    <row r="35" spans="1:36" s="7" customFormat="1" ht="23" hidden="1">
      <c r="A35" s="132">
        <v>10</v>
      </c>
      <c r="B35" s="137" t="s">
        <v>326</v>
      </c>
      <c r="C35" s="138">
        <v>0.04</v>
      </c>
      <c r="D35" s="133">
        <v>180</v>
      </c>
      <c r="E35" s="139"/>
      <c r="F35" s="134">
        <f t="shared" si="0"/>
        <v>0</v>
      </c>
      <c r="G35" s="139">
        <f>E35*25</f>
        <v>0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</row>
    <row r="36" spans="1:36" s="7" customFormat="1" ht="23" hidden="1">
      <c r="A36" s="136">
        <f t="shared" ref="A36" si="9">A35+1</f>
        <v>11</v>
      </c>
      <c r="B36" s="137" t="s">
        <v>327</v>
      </c>
      <c r="C36" s="138">
        <v>0.04</v>
      </c>
      <c r="D36" s="133">
        <v>180</v>
      </c>
      <c r="E36" s="139"/>
      <c r="F36" s="134">
        <f t="shared" si="0"/>
        <v>0</v>
      </c>
      <c r="G36" s="139">
        <f t="shared" ref="G36" si="10">E36*25</f>
        <v>0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</row>
    <row r="37" spans="1:36" s="7" customFormat="1" ht="23">
      <c r="A37" s="132">
        <v>11</v>
      </c>
      <c r="B37" s="137" t="s">
        <v>15</v>
      </c>
      <c r="C37" s="138">
        <v>0.04</v>
      </c>
      <c r="D37" s="133">
        <v>180</v>
      </c>
      <c r="E37" s="139"/>
      <c r="F37" s="134">
        <f t="shared" si="0"/>
        <v>0</v>
      </c>
      <c r="G37" s="139">
        <f>E37*25</f>
        <v>0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</row>
    <row r="38" spans="1:36" s="7" customFormat="1" ht="23">
      <c r="A38" s="136">
        <f t="shared" ref="A38" si="11">A37+1</f>
        <v>12</v>
      </c>
      <c r="B38" s="137" t="s">
        <v>16</v>
      </c>
      <c r="C38" s="138">
        <v>0.04</v>
      </c>
      <c r="D38" s="133">
        <v>180</v>
      </c>
      <c r="E38" s="139"/>
      <c r="F38" s="134">
        <f t="shared" si="0"/>
        <v>0</v>
      </c>
      <c r="G38" s="139">
        <f>E38*25</f>
        <v>0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</row>
    <row r="39" spans="1:36" s="7" customFormat="1" ht="23">
      <c r="A39" s="132">
        <v>12</v>
      </c>
      <c r="B39" s="137" t="s">
        <v>17</v>
      </c>
      <c r="C39" s="138">
        <v>0.04</v>
      </c>
      <c r="D39" s="133">
        <v>180</v>
      </c>
      <c r="E39" s="139"/>
      <c r="F39" s="134">
        <f t="shared" si="0"/>
        <v>0</v>
      </c>
      <c r="G39" s="139">
        <f>E39*25</f>
        <v>0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</row>
    <row r="40" spans="1:36" s="7" customFormat="1" ht="135.65" customHeight="1">
      <c r="A40" s="136">
        <f t="shared" ref="A40" si="12">A39+1</f>
        <v>13</v>
      </c>
      <c r="B40" s="137" t="s">
        <v>384</v>
      </c>
      <c r="C40" s="138">
        <v>2800</v>
      </c>
      <c r="D40" s="133">
        <v>13900</v>
      </c>
      <c r="E40" s="139"/>
      <c r="F40" s="134">
        <f t="shared" si="0"/>
        <v>0</v>
      </c>
      <c r="G40" s="158">
        <f>C40*E40</f>
        <v>0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</row>
    <row r="41" spans="1:36" s="7" customFormat="1" ht="134.5" customHeight="1">
      <c r="A41" s="132">
        <v>13</v>
      </c>
      <c r="B41" s="137" t="s">
        <v>385</v>
      </c>
      <c r="C41" s="138">
        <v>3400</v>
      </c>
      <c r="D41" s="133">
        <v>15300</v>
      </c>
      <c r="E41" s="139"/>
      <c r="F41" s="134">
        <f t="shared" si="0"/>
        <v>0</v>
      </c>
      <c r="G41" s="140">
        <f>C41*E41</f>
        <v>0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</row>
    <row r="42" spans="1:36" ht="20.25" customHeight="1">
      <c r="A42" s="198" t="s">
        <v>18</v>
      </c>
      <c r="B42" s="198"/>
      <c r="C42" s="198"/>
      <c r="D42" s="198"/>
      <c r="E42" s="159"/>
      <c r="F42" s="169"/>
      <c r="G42" s="169"/>
    </row>
    <row r="43" spans="1:36" s="8" customFormat="1" ht="93" customHeight="1">
      <c r="A43" s="136">
        <v>1</v>
      </c>
      <c r="B43" s="181" t="s">
        <v>19</v>
      </c>
      <c r="C43" s="182">
        <v>250</v>
      </c>
      <c r="D43" s="183">
        <v>1650</v>
      </c>
      <c r="E43" s="184">
        <v>2</v>
      </c>
      <c r="F43" s="180">
        <f t="shared" ref="F43:F74" si="13">D43*E43</f>
        <v>3300</v>
      </c>
      <c r="G43" s="184">
        <f t="shared" ref="G43:G54" si="14">C43*E43</f>
        <v>500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</row>
    <row r="44" spans="1:36" s="8" customFormat="1" ht="23">
      <c r="A44" s="136">
        <v>2</v>
      </c>
      <c r="B44" s="181" t="s">
        <v>20</v>
      </c>
      <c r="C44" s="182">
        <v>300</v>
      </c>
      <c r="D44" s="183">
        <v>630</v>
      </c>
      <c r="E44" s="184">
        <v>2</v>
      </c>
      <c r="F44" s="180">
        <f t="shared" si="13"/>
        <v>1260</v>
      </c>
      <c r="G44" s="184">
        <f t="shared" si="14"/>
        <v>600</v>
      </c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</row>
    <row r="45" spans="1:36" s="8" customFormat="1" ht="23">
      <c r="A45" s="136">
        <v>3</v>
      </c>
      <c r="B45" s="137" t="s">
        <v>21</v>
      </c>
      <c r="C45" s="141">
        <v>300</v>
      </c>
      <c r="D45" s="142">
        <v>790</v>
      </c>
      <c r="E45" s="143"/>
      <c r="F45" s="134">
        <f t="shared" si="13"/>
        <v>0</v>
      </c>
      <c r="G45" s="143">
        <f t="shared" si="14"/>
        <v>0</v>
      </c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</row>
    <row r="46" spans="1:36" s="8" customFormat="1" ht="23">
      <c r="A46" s="136">
        <v>4</v>
      </c>
      <c r="B46" s="137" t="s">
        <v>22</v>
      </c>
      <c r="C46" s="141">
        <v>210</v>
      </c>
      <c r="D46" s="142">
        <v>750</v>
      </c>
      <c r="E46" s="143"/>
      <c r="F46" s="134">
        <f t="shared" si="13"/>
        <v>0</v>
      </c>
      <c r="G46" s="143">
        <f t="shared" si="14"/>
        <v>0</v>
      </c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</row>
    <row r="47" spans="1:36" s="8" customFormat="1" ht="46">
      <c r="A47" s="136">
        <v>5</v>
      </c>
      <c r="B47" s="137" t="s">
        <v>23</v>
      </c>
      <c r="C47" s="141">
        <v>300</v>
      </c>
      <c r="D47" s="142">
        <v>630</v>
      </c>
      <c r="E47" s="143"/>
      <c r="F47" s="134">
        <f t="shared" si="13"/>
        <v>0</v>
      </c>
      <c r="G47" s="143">
        <f t="shared" si="14"/>
        <v>0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</row>
    <row r="48" spans="1:36" s="8" customFormat="1" ht="23">
      <c r="A48" s="136">
        <v>6</v>
      </c>
      <c r="B48" s="137" t="s">
        <v>24</v>
      </c>
      <c r="C48" s="141">
        <v>200</v>
      </c>
      <c r="D48" s="142">
        <v>720</v>
      </c>
      <c r="E48" s="143"/>
      <c r="F48" s="134">
        <f t="shared" si="13"/>
        <v>0</v>
      </c>
      <c r="G48" s="143">
        <f t="shared" si="14"/>
        <v>0</v>
      </c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</row>
    <row r="49" spans="1:36" s="8" customFormat="1" ht="46">
      <c r="A49" s="136">
        <v>7</v>
      </c>
      <c r="B49" s="181" t="s">
        <v>354</v>
      </c>
      <c r="C49" s="182">
        <v>230</v>
      </c>
      <c r="D49" s="183">
        <v>750</v>
      </c>
      <c r="E49" s="184">
        <v>2</v>
      </c>
      <c r="F49" s="180">
        <f t="shared" si="13"/>
        <v>1500</v>
      </c>
      <c r="G49" s="184">
        <f t="shared" si="14"/>
        <v>460</v>
      </c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</row>
    <row r="50" spans="1:36" s="8" customFormat="1" ht="46">
      <c r="A50" s="136">
        <v>8</v>
      </c>
      <c r="B50" s="137" t="s">
        <v>355</v>
      </c>
      <c r="C50" s="141">
        <v>200</v>
      </c>
      <c r="D50" s="142">
        <v>750</v>
      </c>
      <c r="E50" s="143"/>
      <c r="F50" s="134">
        <f t="shared" si="13"/>
        <v>0</v>
      </c>
      <c r="G50" s="143">
        <f t="shared" si="14"/>
        <v>0</v>
      </c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</row>
    <row r="51" spans="1:36" s="8" customFormat="1" ht="23">
      <c r="A51" s="136">
        <v>9</v>
      </c>
      <c r="B51" s="137" t="s">
        <v>356</v>
      </c>
      <c r="C51" s="141">
        <v>200</v>
      </c>
      <c r="D51" s="142">
        <v>750</v>
      </c>
      <c r="E51" s="143"/>
      <c r="F51" s="134">
        <f t="shared" si="13"/>
        <v>0</v>
      </c>
      <c r="G51" s="143">
        <f t="shared" si="14"/>
        <v>0</v>
      </c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</row>
    <row r="52" spans="1:36" s="8" customFormat="1" ht="23">
      <c r="A52" s="136">
        <v>10</v>
      </c>
      <c r="B52" s="137" t="s">
        <v>25</v>
      </c>
      <c r="C52" s="141">
        <v>200</v>
      </c>
      <c r="D52" s="142">
        <v>560</v>
      </c>
      <c r="E52" s="143"/>
      <c r="F52" s="134">
        <f t="shared" si="13"/>
        <v>0</v>
      </c>
      <c r="G52" s="143">
        <f t="shared" si="14"/>
        <v>0</v>
      </c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</row>
    <row r="53" spans="1:36" s="8" customFormat="1" ht="46">
      <c r="A53" s="136">
        <v>11</v>
      </c>
      <c r="B53" s="137" t="s">
        <v>319</v>
      </c>
      <c r="C53" s="141">
        <v>200</v>
      </c>
      <c r="D53" s="142">
        <v>3450</v>
      </c>
      <c r="E53" s="143"/>
      <c r="F53" s="134">
        <f t="shared" si="13"/>
        <v>0</v>
      </c>
      <c r="G53" s="143">
        <f t="shared" si="14"/>
        <v>0</v>
      </c>
      <c r="H53" s="122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</row>
    <row r="54" spans="1:36" s="8" customFormat="1" ht="46">
      <c r="A54" s="136">
        <v>12</v>
      </c>
      <c r="B54" s="181" t="s">
        <v>26</v>
      </c>
      <c r="C54" s="182">
        <v>200</v>
      </c>
      <c r="D54" s="183">
        <v>2050</v>
      </c>
      <c r="E54" s="184">
        <v>2</v>
      </c>
      <c r="F54" s="180">
        <f t="shared" si="13"/>
        <v>4100</v>
      </c>
      <c r="G54" s="184">
        <f t="shared" si="14"/>
        <v>400</v>
      </c>
      <c r="H54" s="122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</row>
    <row r="55" spans="1:36" s="8" customFormat="1" ht="23">
      <c r="A55" s="136">
        <v>13</v>
      </c>
      <c r="B55" s="137" t="s">
        <v>318</v>
      </c>
      <c r="C55" s="141" t="s">
        <v>347</v>
      </c>
      <c r="D55" s="142">
        <v>1170</v>
      </c>
      <c r="E55" s="143"/>
      <c r="F55" s="134">
        <f t="shared" si="13"/>
        <v>0</v>
      </c>
      <c r="G55" s="143">
        <f>E55*150</f>
        <v>0</v>
      </c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</row>
    <row r="56" spans="1:36" s="8" customFormat="1" ht="23">
      <c r="A56" s="136">
        <v>14</v>
      </c>
      <c r="B56" s="137" t="s">
        <v>331</v>
      </c>
      <c r="C56" s="141">
        <v>150</v>
      </c>
      <c r="D56" s="142">
        <v>1240</v>
      </c>
      <c r="E56" s="143"/>
      <c r="F56" s="134">
        <f t="shared" si="13"/>
        <v>0</v>
      </c>
      <c r="G56" s="143">
        <f t="shared" ref="G56:G74" si="15">C56*E56</f>
        <v>0</v>
      </c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</row>
    <row r="57" spans="1:36" s="8" customFormat="1" ht="23">
      <c r="A57" s="136">
        <v>15</v>
      </c>
      <c r="B57" s="137" t="s">
        <v>333</v>
      </c>
      <c r="C57" s="141">
        <v>150</v>
      </c>
      <c r="D57" s="142">
        <v>2090</v>
      </c>
      <c r="E57" s="143"/>
      <c r="F57" s="134">
        <f t="shared" si="13"/>
        <v>0</v>
      </c>
      <c r="G57" s="143">
        <f t="shared" si="15"/>
        <v>0</v>
      </c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</row>
    <row r="58" spans="1:36" s="8" customFormat="1" ht="46">
      <c r="A58" s="136">
        <v>16</v>
      </c>
      <c r="B58" s="137" t="s">
        <v>369</v>
      </c>
      <c r="C58" s="141">
        <v>210</v>
      </c>
      <c r="D58" s="142">
        <v>1530</v>
      </c>
      <c r="E58" s="143"/>
      <c r="F58" s="134">
        <f t="shared" si="13"/>
        <v>0</v>
      </c>
      <c r="G58" s="143">
        <f t="shared" si="15"/>
        <v>0</v>
      </c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</row>
    <row r="59" spans="1:36" s="8" customFormat="1" ht="23">
      <c r="A59" s="136">
        <v>17</v>
      </c>
      <c r="B59" s="188" t="s">
        <v>27</v>
      </c>
      <c r="C59" s="182">
        <v>250</v>
      </c>
      <c r="D59" s="183">
        <v>630</v>
      </c>
      <c r="E59" s="184">
        <v>2</v>
      </c>
      <c r="F59" s="180">
        <f t="shared" si="13"/>
        <v>1260</v>
      </c>
      <c r="G59" s="184">
        <f t="shared" si="15"/>
        <v>500</v>
      </c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</row>
    <row r="60" spans="1:36" s="8" customFormat="1" ht="46">
      <c r="A60" s="136">
        <v>18</v>
      </c>
      <c r="B60" s="145" t="s">
        <v>357</v>
      </c>
      <c r="C60" s="141">
        <v>180</v>
      </c>
      <c r="D60" s="142">
        <v>870</v>
      </c>
      <c r="E60" s="143"/>
      <c r="F60" s="134">
        <f t="shared" si="13"/>
        <v>0</v>
      </c>
      <c r="G60" s="143">
        <f t="shared" si="15"/>
        <v>0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</row>
    <row r="61" spans="1:36" s="8" customFormat="1" ht="23">
      <c r="A61" s="136">
        <v>19</v>
      </c>
      <c r="B61" s="145" t="s">
        <v>334</v>
      </c>
      <c r="C61" s="141">
        <v>150</v>
      </c>
      <c r="D61" s="142">
        <v>750</v>
      </c>
      <c r="E61" s="143"/>
      <c r="F61" s="134">
        <f t="shared" si="13"/>
        <v>0</v>
      </c>
      <c r="G61" s="143">
        <f t="shared" si="15"/>
        <v>0</v>
      </c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</row>
    <row r="62" spans="1:36" s="8" customFormat="1" ht="46">
      <c r="A62" s="136">
        <v>20</v>
      </c>
      <c r="B62" s="137" t="s">
        <v>28</v>
      </c>
      <c r="C62" s="141">
        <v>200</v>
      </c>
      <c r="D62" s="142">
        <v>2090</v>
      </c>
      <c r="E62" s="143"/>
      <c r="F62" s="134">
        <f t="shared" si="13"/>
        <v>0</v>
      </c>
      <c r="G62" s="143">
        <f t="shared" si="15"/>
        <v>0</v>
      </c>
      <c r="H62" s="122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</row>
    <row r="63" spans="1:36" s="8" customFormat="1" ht="69">
      <c r="A63" s="136">
        <v>21</v>
      </c>
      <c r="B63" s="181" t="s">
        <v>386</v>
      </c>
      <c r="C63" s="182">
        <v>200</v>
      </c>
      <c r="D63" s="183">
        <v>1540</v>
      </c>
      <c r="E63" s="184">
        <v>1</v>
      </c>
      <c r="F63" s="180">
        <f t="shared" si="13"/>
        <v>1540</v>
      </c>
      <c r="G63" s="184">
        <f t="shared" si="15"/>
        <v>200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</row>
    <row r="64" spans="1:36" s="8" customFormat="1" ht="46">
      <c r="A64" s="136">
        <v>22</v>
      </c>
      <c r="B64" s="181" t="s">
        <v>380</v>
      </c>
      <c r="C64" s="182">
        <v>200</v>
      </c>
      <c r="D64" s="183">
        <v>950</v>
      </c>
      <c r="E64" s="184">
        <v>1</v>
      </c>
      <c r="F64" s="180">
        <f t="shared" si="13"/>
        <v>950</v>
      </c>
      <c r="G64" s="184">
        <f t="shared" si="15"/>
        <v>200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</row>
    <row r="65" spans="1:36" s="8" customFormat="1" ht="46">
      <c r="A65" s="136">
        <v>23</v>
      </c>
      <c r="B65" s="137" t="s">
        <v>332</v>
      </c>
      <c r="C65" s="141">
        <v>140</v>
      </c>
      <c r="D65" s="142">
        <v>1150</v>
      </c>
      <c r="E65" s="143"/>
      <c r="F65" s="134">
        <f t="shared" si="13"/>
        <v>0</v>
      </c>
      <c r="G65" s="143">
        <f t="shared" si="15"/>
        <v>0</v>
      </c>
      <c r="H65" s="122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</row>
    <row r="66" spans="1:36" s="8" customFormat="1" ht="23">
      <c r="A66" s="136">
        <v>24</v>
      </c>
      <c r="B66" s="137" t="s">
        <v>335</v>
      </c>
      <c r="C66" s="141">
        <v>100</v>
      </c>
      <c r="D66" s="142">
        <v>890</v>
      </c>
      <c r="E66" s="143"/>
      <c r="F66" s="134">
        <f t="shared" si="13"/>
        <v>0</v>
      </c>
      <c r="G66" s="143">
        <f t="shared" si="15"/>
        <v>0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</row>
    <row r="67" spans="1:36" s="8" customFormat="1" ht="46">
      <c r="A67" s="136">
        <v>25</v>
      </c>
      <c r="B67" s="137" t="s">
        <v>323</v>
      </c>
      <c r="C67" s="141">
        <v>150</v>
      </c>
      <c r="D67" s="142">
        <v>690</v>
      </c>
      <c r="E67" s="143"/>
      <c r="F67" s="134">
        <f t="shared" si="13"/>
        <v>0</v>
      </c>
      <c r="G67" s="143">
        <f t="shared" si="15"/>
        <v>0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</row>
    <row r="68" spans="1:36" s="8" customFormat="1" ht="24">
      <c r="A68" s="136">
        <v>26</v>
      </c>
      <c r="B68" s="137" t="s">
        <v>324</v>
      </c>
      <c r="C68" s="141">
        <v>250</v>
      </c>
      <c r="D68" s="142">
        <v>860</v>
      </c>
      <c r="E68" s="144"/>
      <c r="F68" s="134">
        <f t="shared" si="13"/>
        <v>0</v>
      </c>
      <c r="G68" s="143">
        <f t="shared" si="15"/>
        <v>0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</row>
    <row r="69" spans="1:36" s="8" customFormat="1" ht="23">
      <c r="A69" s="136">
        <v>27</v>
      </c>
      <c r="B69" s="181" t="s">
        <v>29</v>
      </c>
      <c r="C69" s="182">
        <v>220</v>
      </c>
      <c r="D69" s="183">
        <v>680</v>
      </c>
      <c r="E69" s="184">
        <v>2</v>
      </c>
      <c r="F69" s="180">
        <f t="shared" si="13"/>
        <v>1360</v>
      </c>
      <c r="G69" s="184">
        <f t="shared" si="15"/>
        <v>440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</row>
    <row r="70" spans="1:36" s="8" customFormat="1" ht="23">
      <c r="A70" s="136">
        <v>28</v>
      </c>
      <c r="B70" s="137" t="s">
        <v>30</v>
      </c>
      <c r="C70" s="141">
        <v>220</v>
      </c>
      <c r="D70" s="142">
        <v>790</v>
      </c>
      <c r="E70" s="143"/>
      <c r="F70" s="134">
        <f t="shared" si="13"/>
        <v>0</v>
      </c>
      <c r="G70" s="143">
        <f t="shared" si="15"/>
        <v>0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</row>
    <row r="71" spans="1:36" s="8" customFormat="1" ht="46">
      <c r="A71" s="136">
        <v>29</v>
      </c>
      <c r="B71" s="137" t="s">
        <v>358</v>
      </c>
      <c r="C71" s="141">
        <v>150</v>
      </c>
      <c r="D71" s="142">
        <v>830</v>
      </c>
      <c r="E71" s="143"/>
      <c r="F71" s="134">
        <f t="shared" si="13"/>
        <v>0</v>
      </c>
      <c r="G71" s="143">
        <f t="shared" si="15"/>
        <v>0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</row>
    <row r="72" spans="1:36" s="8" customFormat="1" ht="46">
      <c r="A72" s="136">
        <v>30</v>
      </c>
      <c r="B72" s="137" t="s">
        <v>387</v>
      </c>
      <c r="C72" s="141">
        <v>150</v>
      </c>
      <c r="D72" s="142">
        <v>650</v>
      </c>
      <c r="E72" s="143"/>
      <c r="F72" s="134">
        <f t="shared" si="13"/>
        <v>0</v>
      </c>
      <c r="G72" s="143">
        <f t="shared" si="15"/>
        <v>0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</row>
    <row r="73" spans="1:36" s="8" customFormat="1" ht="23">
      <c r="A73" s="136">
        <v>31</v>
      </c>
      <c r="B73" s="137" t="s">
        <v>359</v>
      </c>
      <c r="C73" s="141">
        <v>150</v>
      </c>
      <c r="D73" s="142">
        <v>540</v>
      </c>
      <c r="E73" s="143"/>
      <c r="F73" s="134">
        <f t="shared" si="13"/>
        <v>0</v>
      </c>
      <c r="G73" s="143">
        <f t="shared" si="15"/>
        <v>0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</row>
    <row r="74" spans="1:36" s="8" customFormat="1" ht="23">
      <c r="A74" s="136">
        <v>32</v>
      </c>
      <c r="B74" s="137" t="s">
        <v>360</v>
      </c>
      <c r="C74" s="141">
        <v>150</v>
      </c>
      <c r="D74" s="142">
        <v>690</v>
      </c>
      <c r="E74" s="143"/>
      <c r="F74" s="134">
        <f t="shared" si="13"/>
        <v>0</v>
      </c>
      <c r="G74" s="143">
        <f t="shared" si="15"/>
        <v>0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</row>
    <row r="75" spans="1:36" ht="25.9" customHeight="1">
      <c r="A75" s="198" t="s">
        <v>31</v>
      </c>
      <c r="B75" s="198"/>
      <c r="C75" s="198"/>
      <c r="D75" s="198"/>
      <c r="E75" s="159"/>
      <c r="F75" s="170"/>
      <c r="G75" s="170"/>
    </row>
    <row r="76" spans="1:36" s="8" customFormat="1" ht="46">
      <c r="A76" s="136">
        <v>1</v>
      </c>
      <c r="B76" s="137" t="s">
        <v>32</v>
      </c>
      <c r="C76" s="141">
        <v>200</v>
      </c>
      <c r="D76" s="142">
        <v>720</v>
      </c>
      <c r="E76" s="143"/>
      <c r="F76" s="146">
        <f t="shared" ref="F76:F98" si="16">D76*E76</f>
        <v>0</v>
      </c>
      <c r="G76" s="143">
        <f t="shared" ref="G76:G98" si="17">C76*E76</f>
        <v>0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</row>
    <row r="77" spans="1:36" s="8" customFormat="1" ht="69">
      <c r="A77" s="136">
        <v>2</v>
      </c>
      <c r="B77" s="137" t="s">
        <v>371</v>
      </c>
      <c r="C77" s="141">
        <v>200</v>
      </c>
      <c r="D77" s="142">
        <v>750</v>
      </c>
      <c r="E77" s="143"/>
      <c r="F77" s="146">
        <f t="shared" si="16"/>
        <v>0</v>
      </c>
      <c r="G77" s="143">
        <f t="shared" si="17"/>
        <v>0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</row>
    <row r="78" spans="1:36" s="8" customFormat="1" ht="23">
      <c r="A78" s="136">
        <v>3</v>
      </c>
      <c r="B78" s="181" t="s">
        <v>33</v>
      </c>
      <c r="C78" s="182">
        <v>250</v>
      </c>
      <c r="D78" s="183">
        <v>630</v>
      </c>
      <c r="E78" s="184">
        <v>2</v>
      </c>
      <c r="F78" s="187">
        <f t="shared" si="16"/>
        <v>1260</v>
      </c>
      <c r="G78" s="184">
        <f t="shared" si="17"/>
        <v>500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</row>
    <row r="79" spans="1:36" s="8" customFormat="1" ht="46">
      <c r="A79" s="136">
        <v>4</v>
      </c>
      <c r="B79" s="137" t="s">
        <v>336</v>
      </c>
      <c r="C79" s="141">
        <v>210</v>
      </c>
      <c r="D79" s="142">
        <v>650</v>
      </c>
      <c r="E79" s="143"/>
      <c r="F79" s="146">
        <f t="shared" si="16"/>
        <v>0</v>
      </c>
      <c r="G79" s="143">
        <f t="shared" si="17"/>
        <v>0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</row>
    <row r="80" spans="1:36" s="8" customFormat="1" ht="23">
      <c r="A80" s="136">
        <v>5</v>
      </c>
      <c r="B80" s="137" t="s">
        <v>34</v>
      </c>
      <c r="C80" s="141">
        <v>150</v>
      </c>
      <c r="D80" s="142">
        <v>890</v>
      </c>
      <c r="E80" s="143"/>
      <c r="F80" s="146">
        <f t="shared" si="16"/>
        <v>0</v>
      </c>
      <c r="G80" s="143">
        <f t="shared" si="17"/>
        <v>0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</row>
    <row r="81" spans="1:36" s="8" customFormat="1" ht="69">
      <c r="A81" s="136">
        <v>6</v>
      </c>
      <c r="B81" s="181" t="s">
        <v>35</v>
      </c>
      <c r="C81" s="182">
        <v>250</v>
      </c>
      <c r="D81" s="183">
        <v>870</v>
      </c>
      <c r="E81" s="184">
        <v>2</v>
      </c>
      <c r="F81" s="187">
        <f t="shared" si="16"/>
        <v>1740</v>
      </c>
      <c r="G81" s="184">
        <f t="shared" si="17"/>
        <v>500</v>
      </c>
      <c r="H81" s="119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</row>
    <row r="82" spans="1:36" s="8" customFormat="1" ht="69">
      <c r="A82" s="136">
        <v>7</v>
      </c>
      <c r="B82" s="137" t="s">
        <v>372</v>
      </c>
      <c r="C82" s="141">
        <v>220</v>
      </c>
      <c r="D82" s="142">
        <v>790</v>
      </c>
      <c r="E82" s="143"/>
      <c r="F82" s="146">
        <f t="shared" si="16"/>
        <v>0</v>
      </c>
      <c r="G82" s="143">
        <f t="shared" si="17"/>
        <v>0</v>
      </c>
      <c r="H82" s="119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</row>
    <row r="83" spans="1:36" s="8" customFormat="1" ht="69">
      <c r="A83" s="136">
        <v>8</v>
      </c>
      <c r="B83" s="137" t="s">
        <v>388</v>
      </c>
      <c r="C83" s="141">
        <v>210</v>
      </c>
      <c r="D83" s="142">
        <v>950</v>
      </c>
      <c r="E83" s="143"/>
      <c r="F83" s="146">
        <f t="shared" si="16"/>
        <v>0</v>
      </c>
      <c r="G83" s="143">
        <f t="shared" si="17"/>
        <v>0</v>
      </c>
      <c r="H83" s="119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</row>
    <row r="84" spans="1:36" s="8" customFormat="1" ht="69">
      <c r="A84" s="136">
        <v>9</v>
      </c>
      <c r="B84" s="137" t="s">
        <v>370</v>
      </c>
      <c r="C84" s="141">
        <v>220</v>
      </c>
      <c r="D84" s="142">
        <v>870</v>
      </c>
      <c r="E84" s="143"/>
      <c r="F84" s="146">
        <f t="shared" si="16"/>
        <v>0</v>
      </c>
      <c r="G84" s="143">
        <f t="shared" si="17"/>
        <v>0</v>
      </c>
      <c r="H84" s="119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</row>
    <row r="85" spans="1:36" s="8" customFormat="1" ht="23">
      <c r="A85" s="136">
        <v>10</v>
      </c>
      <c r="B85" s="137" t="s">
        <v>36</v>
      </c>
      <c r="C85" s="141">
        <v>200</v>
      </c>
      <c r="D85" s="142">
        <v>870</v>
      </c>
      <c r="E85" s="143"/>
      <c r="F85" s="146">
        <f t="shared" si="16"/>
        <v>0</v>
      </c>
      <c r="G85" s="143">
        <f t="shared" si="17"/>
        <v>0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</row>
    <row r="86" spans="1:36" s="8" customFormat="1" ht="23">
      <c r="A86" s="136">
        <v>11</v>
      </c>
      <c r="B86" s="137" t="s">
        <v>37</v>
      </c>
      <c r="C86" s="141">
        <v>200</v>
      </c>
      <c r="D86" s="142">
        <v>860</v>
      </c>
      <c r="E86" s="143"/>
      <c r="F86" s="146">
        <f t="shared" si="16"/>
        <v>0</v>
      </c>
      <c r="G86" s="143">
        <f t="shared" si="17"/>
        <v>0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</row>
    <row r="87" spans="1:36" s="8" customFormat="1" ht="23">
      <c r="A87" s="136">
        <v>12</v>
      </c>
      <c r="B87" s="181" t="s">
        <v>38</v>
      </c>
      <c r="C87" s="182">
        <v>220</v>
      </c>
      <c r="D87" s="183">
        <v>750</v>
      </c>
      <c r="E87" s="184">
        <v>2</v>
      </c>
      <c r="F87" s="187">
        <f t="shared" si="16"/>
        <v>1500</v>
      </c>
      <c r="G87" s="184">
        <f t="shared" si="17"/>
        <v>440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</row>
    <row r="88" spans="1:36" s="8" customFormat="1" ht="23">
      <c r="A88" s="136">
        <v>13</v>
      </c>
      <c r="B88" s="137" t="s">
        <v>39</v>
      </c>
      <c r="C88" s="141">
        <v>200</v>
      </c>
      <c r="D88" s="142">
        <v>650</v>
      </c>
      <c r="E88" s="143"/>
      <c r="F88" s="146">
        <f t="shared" si="16"/>
        <v>0</v>
      </c>
      <c r="G88" s="143">
        <f t="shared" si="17"/>
        <v>0</v>
      </c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</row>
    <row r="89" spans="1:36" s="8" customFormat="1" ht="69">
      <c r="A89" s="136">
        <v>14</v>
      </c>
      <c r="B89" s="181" t="s">
        <v>40</v>
      </c>
      <c r="C89" s="182">
        <v>250</v>
      </c>
      <c r="D89" s="183">
        <v>890</v>
      </c>
      <c r="E89" s="184">
        <v>2</v>
      </c>
      <c r="F89" s="187">
        <f t="shared" si="16"/>
        <v>1780</v>
      </c>
      <c r="G89" s="184">
        <f t="shared" si="17"/>
        <v>500</v>
      </c>
      <c r="H89" s="119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</row>
    <row r="90" spans="1:36" s="8" customFormat="1" ht="46">
      <c r="A90" s="136">
        <v>15</v>
      </c>
      <c r="B90" s="137" t="s">
        <v>337</v>
      </c>
      <c r="C90" s="141">
        <v>200</v>
      </c>
      <c r="D90" s="142">
        <v>940</v>
      </c>
      <c r="E90" s="143"/>
      <c r="F90" s="146">
        <f t="shared" si="16"/>
        <v>0</v>
      </c>
      <c r="G90" s="143">
        <f t="shared" si="17"/>
        <v>0</v>
      </c>
      <c r="H90" s="119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</row>
    <row r="91" spans="1:36" s="8" customFormat="1" ht="46">
      <c r="A91" s="136">
        <v>16</v>
      </c>
      <c r="B91" s="137" t="s">
        <v>41</v>
      </c>
      <c r="C91" s="141">
        <v>240</v>
      </c>
      <c r="D91" s="142">
        <v>730</v>
      </c>
      <c r="E91" s="143"/>
      <c r="F91" s="146">
        <f t="shared" si="16"/>
        <v>0</v>
      </c>
      <c r="G91" s="143">
        <f t="shared" si="17"/>
        <v>0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</row>
    <row r="92" spans="1:36" s="8" customFormat="1" ht="46">
      <c r="A92" s="136">
        <v>17</v>
      </c>
      <c r="B92" s="137" t="s">
        <v>42</v>
      </c>
      <c r="C92" s="141">
        <v>230</v>
      </c>
      <c r="D92" s="142">
        <v>680</v>
      </c>
      <c r="E92" s="143"/>
      <c r="F92" s="146">
        <f t="shared" si="16"/>
        <v>0</v>
      </c>
      <c r="G92" s="143">
        <f t="shared" si="17"/>
        <v>0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</row>
    <row r="93" spans="1:36" s="8" customFormat="1" ht="23">
      <c r="A93" s="136">
        <v>18</v>
      </c>
      <c r="B93" s="137" t="s">
        <v>43</v>
      </c>
      <c r="C93" s="141">
        <v>220</v>
      </c>
      <c r="D93" s="142">
        <v>750</v>
      </c>
      <c r="E93" s="143"/>
      <c r="F93" s="146">
        <f t="shared" si="16"/>
        <v>0</v>
      </c>
      <c r="G93" s="143">
        <f t="shared" si="17"/>
        <v>0</v>
      </c>
      <c r="H93" s="120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</row>
    <row r="94" spans="1:36" s="8" customFormat="1" ht="23">
      <c r="A94" s="136">
        <v>19</v>
      </c>
      <c r="B94" s="137" t="s">
        <v>44</v>
      </c>
      <c r="C94" s="141">
        <v>260</v>
      </c>
      <c r="D94" s="142">
        <v>670</v>
      </c>
      <c r="E94" s="143"/>
      <c r="F94" s="146">
        <f t="shared" si="16"/>
        <v>0</v>
      </c>
      <c r="G94" s="143">
        <f t="shared" si="17"/>
        <v>0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</row>
    <row r="95" spans="1:36" s="8" customFormat="1" ht="23">
      <c r="A95" s="136">
        <v>20</v>
      </c>
      <c r="B95" s="137" t="s">
        <v>45</v>
      </c>
      <c r="C95" s="141">
        <v>260</v>
      </c>
      <c r="D95" s="142">
        <v>630</v>
      </c>
      <c r="E95" s="143"/>
      <c r="F95" s="146">
        <f t="shared" si="16"/>
        <v>0</v>
      </c>
      <c r="G95" s="143">
        <f t="shared" si="17"/>
        <v>0</v>
      </c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</row>
    <row r="96" spans="1:36" s="8" customFormat="1" ht="46">
      <c r="A96" s="136">
        <v>21</v>
      </c>
      <c r="B96" s="147" t="s">
        <v>382</v>
      </c>
      <c r="C96" s="141">
        <v>220</v>
      </c>
      <c r="D96" s="142">
        <v>690</v>
      </c>
      <c r="E96" s="143"/>
      <c r="F96" s="146">
        <f t="shared" si="16"/>
        <v>0</v>
      </c>
      <c r="G96" s="143">
        <f t="shared" si="17"/>
        <v>0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</row>
    <row r="97" spans="1:36" s="8" customFormat="1" ht="46">
      <c r="A97" s="136">
        <v>22</v>
      </c>
      <c r="B97" s="137" t="s">
        <v>46</v>
      </c>
      <c r="C97" s="141">
        <v>200</v>
      </c>
      <c r="D97" s="142">
        <v>690</v>
      </c>
      <c r="E97" s="143"/>
      <c r="F97" s="146">
        <f t="shared" si="16"/>
        <v>0</v>
      </c>
      <c r="G97" s="143">
        <f t="shared" si="17"/>
        <v>0</v>
      </c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</row>
    <row r="98" spans="1:36" s="8" customFormat="1" ht="46">
      <c r="A98" s="136">
        <v>23</v>
      </c>
      <c r="B98" s="137" t="s">
        <v>338</v>
      </c>
      <c r="C98" s="141">
        <v>250</v>
      </c>
      <c r="D98" s="142">
        <v>760</v>
      </c>
      <c r="E98" s="143"/>
      <c r="F98" s="146">
        <f t="shared" si="16"/>
        <v>0</v>
      </c>
      <c r="G98" s="143">
        <f t="shared" si="17"/>
        <v>0</v>
      </c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</row>
    <row r="99" spans="1:36" ht="25.9" customHeight="1">
      <c r="A99" s="198" t="s">
        <v>47</v>
      </c>
      <c r="B99" s="198"/>
      <c r="C99" s="198"/>
      <c r="D99" s="198"/>
      <c r="E99" s="159"/>
      <c r="F99" s="169"/>
      <c r="G99" s="171"/>
    </row>
    <row r="100" spans="1:36" s="8" customFormat="1" ht="23">
      <c r="A100" s="136">
        <v>1</v>
      </c>
      <c r="B100" s="137" t="s">
        <v>48</v>
      </c>
      <c r="C100" s="148" t="s">
        <v>49</v>
      </c>
      <c r="D100" s="142">
        <v>530</v>
      </c>
      <c r="E100" s="143"/>
      <c r="F100" s="134">
        <f t="shared" ref="F100:F116" si="18">D100*E100</f>
        <v>0</v>
      </c>
      <c r="G100" s="149">
        <f t="shared" ref="G100:G116" si="19">C100*E100</f>
        <v>0</v>
      </c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</row>
    <row r="101" spans="1:36" s="8" customFormat="1" ht="23">
      <c r="A101" s="136">
        <v>2</v>
      </c>
      <c r="B101" s="137" t="s">
        <v>50</v>
      </c>
      <c r="C101" s="141">
        <v>150</v>
      </c>
      <c r="D101" s="141">
        <v>410</v>
      </c>
      <c r="E101" s="143"/>
      <c r="F101" s="134">
        <f t="shared" si="18"/>
        <v>0</v>
      </c>
      <c r="G101" s="149">
        <f t="shared" si="19"/>
        <v>0</v>
      </c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</row>
    <row r="102" spans="1:36" s="8" customFormat="1" ht="23">
      <c r="A102" s="136">
        <f t="shared" ref="A102:A116" si="20">A101+1</f>
        <v>3</v>
      </c>
      <c r="B102" s="137" t="s">
        <v>51</v>
      </c>
      <c r="C102" s="141">
        <v>150</v>
      </c>
      <c r="D102" s="141">
        <v>410</v>
      </c>
      <c r="E102" s="143"/>
      <c r="F102" s="134">
        <f t="shared" si="18"/>
        <v>0</v>
      </c>
      <c r="G102" s="149">
        <f t="shared" si="19"/>
        <v>0</v>
      </c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</row>
    <row r="103" spans="1:36" s="8" customFormat="1" ht="46">
      <c r="A103" s="136">
        <v>4</v>
      </c>
      <c r="B103" s="137" t="s">
        <v>373</v>
      </c>
      <c r="C103" s="141">
        <v>140</v>
      </c>
      <c r="D103" s="141">
        <v>460</v>
      </c>
      <c r="E103" s="143"/>
      <c r="F103" s="134">
        <f t="shared" si="18"/>
        <v>0</v>
      </c>
      <c r="G103" s="149">
        <f t="shared" si="19"/>
        <v>0</v>
      </c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</row>
    <row r="104" spans="1:36" s="8" customFormat="1" ht="46">
      <c r="A104" s="136">
        <v>5</v>
      </c>
      <c r="B104" s="137" t="s">
        <v>52</v>
      </c>
      <c r="C104" s="141">
        <v>150</v>
      </c>
      <c r="D104" s="141">
        <v>820</v>
      </c>
      <c r="E104" s="143"/>
      <c r="F104" s="134">
        <f t="shared" si="18"/>
        <v>0</v>
      </c>
      <c r="G104" s="149">
        <f t="shared" si="19"/>
        <v>0</v>
      </c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</row>
    <row r="105" spans="1:36" s="8" customFormat="1" ht="23">
      <c r="A105" s="136">
        <f t="shared" si="20"/>
        <v>6</v>
      </c>
      <c r="B105" s="181" t="s">
        <v>339</v>
      </c>
      <c r="C105" s="182">
        <v>150</v>
      </c>
      <c r="D105" s="182">
        <v>470</v>
      </c>
      <c r="E105" s="184">
        <v>4</v>
      </c>
      <c r="F105" s="180">
        <f t="shared" si="18"/>
        <v>1880</v>
      </c>
      <c r="G105" s="186">
        <f t="shared" si="19"/>
        <v>600</v>
      </c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</row>
    <row r="106" spans="1:36" s="8" customFormat="1" ht="23">
      <c r="A106" s="136">
        <v>7</v>
      </c>
      <c r="B106" s="137" t="s">
        <v>302</v>
      </c>
      <c r="C106" s="141">
        <v>150</v>
      </c>
      <c r="D106" s="141">
        <v>690</v>
      </c>
      <c r="E106" s="143"/>
      <c r="F106" s="134">
        <f t="shared" si="18"/>
        <v>0</v>
      </c>
      <c r="G106" s="149">
        <f t="shared" si="19"/>
        <v>0</v>
      </c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</row>
    <row r="107" spans="1:36" s="8" customFormat="1" ht="23">
      <c r="A107" s="136">
        <v>8</v>
      </c>
      <c r="B107" s="137" t="s">
        <v>374</v>
      </c>
      <c r="C107" s="141">
        <v>100</v>
      </c>
      <c r="D107" s="141">
        <v>710</v>
      </c>
      <c r="E107" s="143"/>
      <c r="F107" s="134">
        <f t="shared" si="18"/>
        <v>0</v>
      </c>
      <c r="G107" s="149">
        <f t="shared" si="19"/>
        <v>0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</row>
    <row r="108" spans="1:36" s="8" customFormat="1" ht="23">
      <c r="A108" s="136">
        <v>9</v>
      </c>
      <c r="B108" s="147" t="s">
        <v>307</v>
      </c>
      <c r="C108" s="141">
        <v>150</v>
      </c>
      <c r="D108" s="142">
        <v>560</v>
      </c>
      <c r="E108" s="143"/>
      <c r="F108" s="134">
        <f t="shared" si="18"/>
        <v>0</v>
      </c>
      <c r="G108" s="149">
        <f t="shared" si="19"/>
        <v>0</v>
      </c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</row>
    <row r="109" spans="1:36" s="8" customFormat="1" ht="23">
      <c r="A109" s="136">
        <f t="shared" si="20"/>
        <v>10</v>
      </c>
      <c r="B109" s="137" t="s">
        <v>53</v>
      </c>
      <c r="C109" s="141">
        <v>150</v>
      </c>
      <c r="D109" s="142">
        <v>670</v>
      </c>
      <c r="E109" s="143"/>
      <c r="F109" s="134">
        <f t="shared" si="18"/>
        <v>0</v>
      </c>
      <c r="G109" s="149">
        <f t="shared" si="19"/>
        <v>0</v>
      </c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</row>
    <row r="110" spans="1:36" s="8" customFormat="1" ht="46">
      <c r="A110" s="136">
        <v>11</v>
      </c>
      <c r="B110" s="137" t="s">
        <v>340</v>
      </c>
      <c r="C110" s="141">
        <v>120</v>
      </c>
      <c r="D110" s="142">
        <v>530</v>
      </c>
      <c r="E110" s="143"/>
      <c r="F110" s="134">
        <f t="shared" si="18"/>
        <v>0</v>
      </c>
      <c r="G110" s="149">
        <f t="shared" si="19"/>
        <v>0</v>
      </c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</row>
    <row r="111" spans="1:36" s="8" customFormat="1" ht="46">
      <c r="A111" s="136">
        <f t="shared" si="20"/>
        <v>12</v>
      </c>
      <c r="B111" s="137" t="s">
        <v>341</v>
      </c>
      <c r="C111" s="141">
        <v>120</v>
      </c>
      <c r="D111" s="142">
        <v>510</v>
      </c>
      <c r="E111" s="143"/>
      <c r="F111" s="134">
        <f t="shared" si="18"/>
        <v>0</v>
      </c>
      <c r="G111" s="149">
        <f t="shared" si="19"/>
        <v>0</v>
      </c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</row>
    <row r="112" spans="1:36" s="8" customFormat="1" ht="23">
      <c r="A112" s="136">
        <v>13</v>
      </c>
      <c r="B112" s="137" t="s">
        <v>300</v>
      </c>
      <c r="C112" s="141">
        <v>150</v>
      </c>
      <c r="D112" s="142">
        <v>750</v>
      </c>
      <c r="E112" s="143"/>
      <c r="F112" s="134">
        <f t="shared" si="18"/>
        <v>0</v>
      </c>
      <c r="G112" s="149">
        <f t="shared" si="19"/>
        <v>0</v>
      </c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</row>
    <row r="113" spans="1:36" s="8" customFormat="1" ht="23">
      <c r="A113" s="136">
        <f t="shared" si="20"/>
        <v>14</v>
      </c>
      <c r="B113" s="137" t="s">
        <v>301</v>
      </c>
      <c r="C113" s="141">
        <v>150</v>
      </c>
      <c r="D113" s="142">
        <v>750</v>
      </c>
      <c r="E113" s="143"/>
      <c r="F113" s="134">
        <f t="shared" si="18"/>
        <v>0</v>
      </c>
      <c r="G113" s="149">
        <f t="shared" si="19"/>
        <v>0</v>
      </c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</row>
    <row r="114" spans="1:36" s="8" customFormat="1" ht="23">
      <c r="A114" s="136">
        <f t="shared" si="20"/>
        <v>15</v>
      </c>
      <c r="B114" s="137" t="s">
        <v>54</v>
      </c>
      <c r="C114" s="141">
        <v>150</v>
      </c>
      <c r="D114" s="142">
        <v>510</v>
      </c>
      <c r="E114" s="143"/>
      <c r="F114" s="134">
        <f t="shared" si="18"/>
        <v>0</v>
      </c>
      <c r="G114" s="149">
        <f t="shared" si="19"/>
        <v>0</v>
      </c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</row>
    <row r="115" spans="1:36" s="8" customFormat="1" ht="23">
      <c r="A115" s="136">
        <f t="shared" si="20"/>
        <v>16</v>
      </c>
      <c r="B115" s="150" t="s">
        <v>375</v>
      </c>
      <c r="C115" s="141">
        <v>140</v>
      </c>
      <c r="D115" s="142">
        <v>590</v>
      </c>
      <c r="E115" s="143"/>
      <c r="F115" s="134">
        <f t="shared" si="18"/>
        <v>0</v>
      </c>
      <c r="G115" s="149">
        <f t="shared" si="19"/>
        <v>0</v>
      </c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</row>
    <row r="116" spans="1:36" s="8" customFormat="1" ht="23">
      <c r="A116" s="136">
        <f t="shared" si="20"/>
        <v>17</v>
      </c>
      <c r="B116" s="181" t="s">
        <v>55</v>
      </c>
      <c r="C116" s="182">
        <v>150</v>
      </c>
      <c r="D116" s="183">
        <v>510</v>
      </c>
      <c r="E116" s="184">
        <v>4</v>
      </c>
      <c r="F116" s="180">
        <f t="shared" si="18"/>
        <v>2040</v>
      </c>
      <c r="G116" s="186">
        <f t="shared" si="19"/>
        <v>600</v>
      </c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</row>
    <row r="117" spans="1:36" ht="25.15" customHeight="1">
      <c r="A117" s="198" t="s">
        <v>303</v>
      </c>
      <c r="B117" s="198"/>
      <c r="C117" s="198"/>
      <c r="D117" s="198"/>
      <c r="E117" s="159"/>
      <c r="F117" s="169"/>
      <c r="G117" s="169"/>
    </row>
    <row r="118" spans="1:36" ht="23">
      <c r="A118" s="136">
        <v>1</v>
      </c>
      <c r="B118" s="137" t="s">
        <v>56</v>
      </c>
      <c r="C118" s="141" t="s">
        <v>57</v>
      </c>
      <c r="D118" s="142">
        <v>970</v>
      </c>
      <c r="E118" s="151"/>
      <c r="F118" s="134">
        <f t="shared" ref="F118:F138" si="21">D118*E118</f>
        <v>0</v>
      </c>
      <c r="G118" s="151">
        <f>180*E118</f>
        <v>0</v>
      </c>
    </row>
    <row r="119" spans="1:36" ht="23">
      <c r="A119" s="136">
        <f t="shared" ref="A119:A137" si="22">A118+1</f>
        <v>2</v>
      </c>
      <c r="B119" s="137" t="s">
        <v>352</v>
      </c>
      <c r="C119" s="141" t="s">
        <v>57</v>
      </c>
      <c r="D119" s="142">
        <v>1050</v>
      </c>
      <c r="E119" s="151"/>
      <c r="F119" s="134">
        <f t="shared" si="21"/>
        <v>0</v>
      </c>
      <c r="G119" s="151">
        <f>180*E119</f>
        <v>0</v>
      </c>
    </row>
    <row r="120" spans="1:36" ht="23">
      <c r="A120" s="136">
        <v>3</v>
      </c>
      <c r="B120" s="137" t="s">
        <v>376</v>
      </c>
      <c r="C120" s="141">
        <v>180</v>
      </c>
      <c r="D120" s="142">
        <v>1090</v>
      </c>
      <c r="E120" s="151"/>
      <c r="F120" s="134">
        <f t="shared" si="21"/>
        <v>0</v>
      </c>
      <c r="G120" s="151">
        <f>C120*E120</f>
        <v>0</v>
      </c>
    </row>
    <row r="121" spans="1:36" s="8" customFormat="1" ht="23">
      <c r="A121" s="136">
        <v>4</v>
      </c>
      <c r="B121" s="137" t="s">
        <v>58</v>
      </c>
      <c r="C121" s="141">
        <v>180</v>
      </c>
      <c r="D121" s="142">
        <v>1060</v>
      </c>
      <c r="E121" s="143"/>
      <c r="F121" s="134">
        <f t="shared" si="21"/>
        <v>0</v>
      </c>
      <c r="G121" s="151">
        <f>C121*E121</f>
        <v>0</v>
      </c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</row>
    <row r="122" spans="1:36" ht="23">
      <c r="A122" s="136">
        <v>5</v>
      </c>
      <c r="B122" s="137" t="s">
        <v>353</v>
      </c>
      <c r="C122" s="141" t="s">
        <v>57</v>
      </c>
      <c r="D122" s="142">
        <v>1060</v>
      </c>
      <c r="E122" s="151"/>
      <c r="F122" s="134">
        <f t="shared" si="21"/>
        <v>0</v>
      </c>
      <c r="G122" s="151">
        <f>E122*180</f>
        <v>0</v>
      </c>
    </row>
    <row r="123" spans="1:36" ht="23">
      <c r="A123" s="136">
        <v>6</v>
      </c>
      <c r="B123" s="137" t="s">
        <v>377</v>
      </c>
      <c r="C123" s="141">
        <v>200</v>
      </c>
      <c r="D123" s="142">
        <v>1670</v>
      </c>
      <c r="E123" s="151"/>
      <c r="F123" s="134">
        <f t="shared" si="21"/>
        <v>0</v>
      </c>
      <c r="G123" s="151">
        <f t="shared" ref="G123:G138" si="23">C123*E123</f>
        <v>0</v>
      </c>
      <c r="H123" s="121"/>
    </row>
    <row r="124" spans="1:36" ht="23">
      <c r="A124" s="136">
        <v>7</v>
      </c>
      <c r="B124" s="181" t="s">
        <v>344</v>
      </c>
      <c r="C124" s="182">
        <v>180</v>
      </c>
      <c r="D124" s="183">
        <v>980</v>
      </c>
      <c r="E124" s="179">
        <v>3</v>
      </c>
      <c r="F124" s="180">
        <f t="shared" si="21"/>
        <v>2940</v>
      </c>
      <c r="G124" s="179">
        <f t="shared" si="23"/>
        <v>540</v>
      </c>
    </row>
    <row r="125" spans="1:36" ht="23">
      <c r="A125" s="136">
        <v>8</v>
      </c>
      <c r="B125" s="147" t="s">
        <v>59</v>
      </c>
      <c r="C125" s="141">
        <v>200</v>
      </c>
      <c r="D125" s="152">
        <v>1490</v>
      </c>
      <c r="E125" s="151"/>
      <c r="F125" s="134">
        <f t="shared" si="21"/>
        <v>0</v>
      </c>
      <c r="G125" s="151">
        <f t="shared" si="23"/>
        <v>0</v>
      </c>
      <c r="H125" s="121"/>
    </row>
    <row r="126" spans="1:36" ht="23">
      <c r="A126" s="136">
        <v>9</v>
      </c>
      <c r="B126" s="147" t="s">
        <v>60</v>
      </c>
      <c r="C126" s="141">
        <v>200</v>
      </c>
      <c r="D126" s="142">
        <v>1050</v>
      </c>
      <c r="E126" s="151"/>
      <c r="F126" s="134">
        <f t="shared" si="21"/>
        <v>0</v>
      </c>
      <c r="G126" s="151">
        <f t="shared" si="23"/>
        <v>0</v>
      </c>
    </row>
    <row r="127" spans="1:36" ht="23">
      <c r="A127" s="136">
        <v>10</v>
      </c>
      <c r="B127" s="147" t="s">
        <v>61</v>
      </c>
      <c r="C127" s="141">
        <v>200</v>
      </c>
      <c r="D127" s="142">
        <v>690</v>
      </c>
      <c r="E127" s="151"/>
      <c r="F127" s="134">
        <f t="shared" si="21"/>
        <v>0</v>
      </c>
      <c r="G127" s="151">
        <f t="shared" si="23"/>
        <v>0</v>
      </c>
    </row>
    <row r="128" spans="1:36" ht="23">
      <c r="A128" s="136">
        <v>11</v>
      </c>
      <c r="B128" s="185" t="s">
        <v>378</v>
      </c>
      <c r="C128" s="182">
        <v>200</v>
      </c>
      <c r="D128" s="183">
        <v>720</v>
      </c>
      <c r="E128" s="179">
        <v>3</v>
      </c>
      <c r="F128" s="180">
        <f t="shared" si="21"/>
        <v>2160</v>
      </c>
      <c r="G128" s="179">
        <f t="shared" si="23"/>
        <v>600</v>
      </c>
    </row>
    <row r="129" spans="1:36" ht="23">
      <c r="A129" s="136">
        <f t="shared" si="22"/>
        <v>12</v>
      </c>
      <c r="B129" s="147" t="s">
        <v>320</v>
      </c>
      <c r="C129" s="141">
        <v>200</v>
      </c>
      <c r="D129" s="142">
        <v>1050</v>
      </c>
      <c r="E129" s="151"/>
      <c r="F129" s="134">
        <f t="shared" si="21"/>
        <v>0</v>
      </c>
      <c r="G129" s="151">
        <f t="shared" si="23"/>
        <v>0</v>
      </c>
    </row>
    <row r="130" spans="1:36" ht="23">
      <c r="A130" s="136">
        <v>13</v>
      </c>
      <c r="B130" s="137" t="s">
        <v>62</v>
      </c>
      <c r="C130" s="141">
        <v>180</v>
      </c>
      <c r="D130" s="142">
        <v>1390</v>
      </c>
      <c r="E130" s="151"/>
      <c r="F130" s="134">
        <f t="shared" si="21"/>
        <v>0</v>
      </c>
      <c r="G130" s="151">
        <f t="shared" si="23"/>
        <v>0</v>
      </c>
    </row>
    <row r="131" spans="1:36" ht="23">
      <c r="A131" s="136">
        <f t="shared" si="22"/>
        <v>14</v>
      </c>
      <c r="B131" s="137" t="s">
        <v>63</v>
      </c>
      <c r="C131" s="141">
        <v>180</v>
      </c>
      <c r="D131" s="142">
        <v>1190</v>
      </c>
      <c r="E131" s="151"/>
      <c r="F131" s="134">
        <f t="shared" si="21"/>
        <v>0</v>
      </c>
      <c r="G131" s="151">
        <f t="shared" si="23"/>
        <v>0</v>
      </c>
    </row>
    <row r="132" spans="1:36" ht="23">
      <c r="A132" s="136">
        <v>15</v>
      </c>
      <c r="B132" s="181" t="s">
        <v>64</v>
      </c>
      <c r="C132" s="182">
        <v>200</v>
      </c>
      <c r="D132" s="183">
        <v>790</v>
      </c>
      <c r="E132" s="179">
        <v>3</v>
      </c>
      <c r="F132" s="180">
        <f t="shared" si="21"/>
        <v>2370</v>
      </c>
      <c r="G132" s="179">
        <f t="shared" si="23"/>
        <v>600</v>
      </c>
    </row>
    <row r="133" spans="1:36" ht="23">
      <c r="A133" s="136">
        <f t="shared" si="22"/>
        <v>16</v>
      </c>
      <c r="B133" s="137" t="s">
        <v>65</v>
      </c>
      <c r="C133" s="141">
        <v>200</v>
      </c>
      <c r="D133" s="142">
        <v>680</v>
      </c>
      <c r="E133" s="151"/>
      <c r="F133" s="134">
        <f t="shared" si="21"/>
        <v>0</v>
      </c>
      <c r="G133" s="151">
        <f t="shared" si="23"/>
        <v>0</v>
      </c>
    </row>
    <row r="134" spans="1:36" s="8" customFormat="1" ht="23">
      <c r="A134" s="136">
        <v>17</v>
      </c>
      <c r="B134" s="181" t="s">
        <v>321</v>
      </c>
      <c r="C134" s="182">
        <v>200</v>
      </c>
      <c r="D134" s="183">
        <v>1050</v>
      </c>
      <c r="E134" s="184">
        <v>3</v>
      </c>
      <c r="F134" s="180">
        <f t="shared" si="21"/>
        <v>3150</v>
      </c>
      <c r="G134" s="179">
        <f t="shared" si="23"/>
        <v>600</v>
      </c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</row>
    <row r="135" spans="1:36" s="8" customFormat="1" ht="23">
      <c r="A135" s="136">
        <f t="shared" si="22"/>
        <v>18</v>
      </c>
      <c r="B135" s="137" t="s">
        <v>346</v>
      </c>
      <c r="C135" s="141">
        <v>200</v>
      </c>
      <c r="D135" s="142">
        <v>760</v>
      </c>
      <c r="E135" s="143"/>
      <c r="F135" s="134">
        <f t="shared" si="21"/>
        <v>0</v>
      </c>
      <c r="G135" s="151">
        <f t="shared" si="23"/>
        <v>0</v>
      </c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</row>
    <row r="136" spans="1:36" s="8" customFormat="1" ht="23">
      <c r="A136" s="136">
        <v>19</v>
      </c>
      <c r="B136" s="137" t="s">
        <v>66</v>
      </c>
      <c r="C136" s="141">
        <v>200</v>
      </c>
      <c r="D136" s="142">
        <v>1170</v>
      </c>
      <c r="E136" s="143"/>
      <c r="F136" s="134">
        <f t="shared" si="21"/>
        <v>0</v>
      </c>
      <c r="G136" s="151">
        <f t="shared" si="23"/>
        <v>0</v>
      </c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</row>
    <row r="137" spans="1:36" s="8" customFormat="1" ht="23">
      <c r="A137" s="136">
        <f t="shared" si="22"/>
        <v>20</v>
      </c>
      <c r="B137" s="137" t="s">
        <v>67</v>
      </c>
      <c r="C137" s="141">
        <v>200</v>
      </c>
      <c r="D137" s="142">
        <v>930</v>
      </c>
      <c r="E137" s="143"/>
      <c r="F137" s="134">
        <f t="shared" si="21"/>
        <v>0</v>
      </c>
      <c r="G137" s="151">
        <f t="shared" si="23"/>
        <v>0</v>
      </c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</row>
    <row r="138" spans="1:36" s="8" customFormat="1" ht="23">
      <c r="A138" s="136">
        <v>21</v>
      </c>
      <c r="B138" s="137" t="s">
        <v>379</v>
      </c>
      <c r="C138" s="141">
        <v>290</v>
      </c>
      <c r="D138" s="142">
        <v>980</v>
      </c>
      <c r="E138" s="143"/>
      <c r="F138" s="134">
        <f t="shared" si="21"/>
        <v>0</v>
      </c>
      <c r="G138" s="151">
        <f t="shared" si="23"/>
        <v>0</v>
      </c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</row>
    <row r="139" spans="1:36" s="8" customFormat="1" ht="23">
      <c r="A139" s="153"/>
      <c r="B139" s="205" t="s">
        <v>69</v>
      </c>
      <c r="C139" s="205"/>
      <c r="D139" s="205"/>
      <c r="E139" s="172"/>
      <c r="F139" s="169"/>
      <c r="G139" s="169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</row>
    <row r="140" spans="1:36" s="8" customFormat="1" ht="23">
      <c r="A140" s="136">
        <v>1</v>
      </c>
      <c r="B140" s="181" t="s">
        <v>70</v>
      </c>
      <c r="C140" s="182">
        <v>150</v>
      </c>
      <c r="D140" s="183">
        <v>390</v>
      </c>
      <c r="E140" s="184">
        <v>2</v>
      </c>
      <c r="F140" s="180">
        <f t="shared" ref="F140:F147" si="24">D140*E140</f>
        <v>780</v>
      </c>
      <c r="G140" s="184">
        <f t="shared" ref="G140:G147" si="25">C140*E140</f>
        <v>300</v>
      </c>
      <c r="H140" s="19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</row>
    <row r="141" spans="1:36" s="8" customFormat="1" ht="23">
      <c r="A141" s="136">
        <v>2</v>
      </c>
      <c r="B141" s="181" t="s">
        <v>71</v>
      </c>
      <c r="C141" s="182">
        <v>180</v>
      </c>
      <c r="D141" s="183">
        <v>390</v>
      </c>
      <c r="E141" s="184">
        <v>1</v>
      </c>
      <c r="F141" s="180">
        <f t="shared" si="24"/>
        <v>390</v>
      </c>
      <c r="G141" s="184">
        <f t="shared" si="25"/>
        <v>180</v>
      </c>
      <c r="H141" s="19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</row>
    <row r="142" spans="1:36" s="8" customFormat="1" ht="23">
      <c r="A142" s="136">
        <v>3</v>
      </c>
      <c r="B142" s="137" t="s">
        <v>72</v>
      </c>
      <c r="C142" s="141">
        <v>180</v>
      </c>
      <c r="D142" s="142">
        <v>470</v>
      </c>
      <c r="E142" s="143"/>
      <c r="F142" s="134">
        <f t="shared" si="24"/>
        <v>0</v>
      </c>
      <c r="G142" s="143">
        <f t="shared" si="25"/>
        <v>0</v>
      </c>
      <c r="H142" s="19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</row>
    <row r="143" spans="1:36" s="8" customFormat="1" ht="23">
      <c r="A143" s="136">
        <v>4</v>
      </c>
      <c r="B143" s="137" t="s">
        <v>73</v>
      </c>
      <c r="C143" s="141">
        <v>150</v>
      </c>
      <c r="D143" s="142">
        <v>350</v>
      </c>
      <c r="E143" s="143"/>
      <c r="F143" s="134">
        <f t="shared" si="24"/>
        <v>0</v>
      </c>
      <c r="G143" s="143">
        <f t="shared" si="25"/>
        <v>0</v>
      </c>
      <c r="H143" s="19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</row>
    <row r="144" spans="1:36" s="8" customFormat="1" ht="23">
      <c r="A144" s="136">
        <v>5</v>
      </c>
      <c r="B144" s="181" t="s">
        <v>74</v>
      </c>
      <c r="C144" s="182">
        <v>150</v>
      </c>
      <c r="D144" s="183">
        <v>380</v>
      </c>
      <c r="E144" s="184">
        <v>4</v>
      </c>
      <c r="F144" s="180">
        <f t="shared" si="24"/>
        <v>1520</v>
      </c>
      <c r="G144" s="184">
        <f t="shared" si="25"/>
        <v>600</v>
      </c>
      <c r="H144" s="19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</row>
    <row r="145" spans="1:36" s="8" customFormat="1" ht="23">
      <c r="A145" s="136">
        <v>6</v>
      </c>
      <c r="B145" s="137" t="s">
        <v>343</v>
      </c>
      <c r="C145" s="141">
        <v>150</v>
      </c>
      <c r="D145" s="142">
        <v>430</v>
      </c>
      <c r="E145" s="143"/>
      <c r="F145" s="134">
        <f t="shared" si="24"/>
        <v>0</v>
      </c>
      <c r="G145" s="143">
        <f t="shared" si="25"/>
        <v>0</v>
      </c>
      <c r="H145" s="19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</row>
    <row r="146" spans="1:36" s="8" customFormat="1" ht="23">
      <c r="A146" s="136">
        <v>7</v>
      </c>
      <c r="B146" s="137" t="s">
        <v>342</v>
      </c>
      <c r="C146" s="141">
        <v>150</v>
      </c>
      <c r="D146" s="142">
        <v>370</v>
      </c>
      <c r="E146" s="143"/>
      <c r="F146" s="134">
        <f t="shared" si="24"/>
        <v>0</v>
      </c>
      <c r="G146" s="143">
        <f t="shared" si="25"/>
        <v>0</v>
      </c>
      <c r="H146" s="19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</row>
    <row r="147" spans="1:36" s="8" customFormat="1" ht="23">
      <c r="A147" s="136">
        <v>8</v>
      </c>
      <c r="B147" s="137" t="s">
        <v>75</v>
      </c>
      <c r="C147" s="141">
        <v>150</v>
      </c>
      <c r="D147" s="142">
        <v>350</v>
      </c>
      <c r="E147" s="143"/>
      <c r="F147" s="134">
        <f t="shared" si="24"/>
        <v>0</v>
      </c>
      <c r="G147" s="143">
        <f t="shared" si="25"/>
        <v>0</v>
      </c>
      <c r="H147" s="19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</row>
    <row r="148" spans="1:36" ht="25.15" customHeight="1">
      <c r="A148" s="198" t="s">
        <v>322</v>
      </c>
      <c r="B148" s="198"/>
      <c r="C148" s="198"/>
      <c r="D148" s="198"/>
      <c r="E148" s="159"/>
      <c r="F148" s="169"/>
      <c r="G148" s="169"/>
    </row>
    <row r="149" spans="1:36" ht="23">
      <c r="A149" s="136">
        <v>1</v>
      </c>
      <c r="B149" s="137" t="s">
        <v>76</v>
      </c>
      <c r="C149" s="141">
        <v>50</v>
      </c>
      <c r="D149" s="142">
        <v>130</v>
      </c>
      <c r="E149" s="151"/>
      <c r="F149" s="134">
        <f t="shared" ref="F149:F156" si="26">D149*E149</f>
        <v>0</v>
      </c>
      <c r="G149" s="151">
        <f t="shared" ref="G149:G156" si="27">C149*E149</f>
        <v>0</v>
      </c>
    </row>
    <row r="150" spans="1:36" ht="23">
      <c r="A150" s="136">
        <f>A149+1</f>
        <v>2</v>
      </c>
      <c r="B150" s="181" t="s">
        <v>77</v>
      </c>
      <c r="C150" s="182">
        <v>50</v>
      </c>
      <c r="D150" s="183">
        <v>130</v>
      </c>
      <c r="E150" s="179">
        <v>2</v>
      </c>
      <c r="F150" s="180">
        <f t="shared" si="26"/>
        <v>260</v>
      </c>
      <c r="G150" s="179">
        <f t="shared" si="27"/>
        <v>100</v>
      </c>
    </row>
    <row r="151" spans="1:36" ht="23">
      <c r="A151" s="136">
        <f t="shared" ref="A151:A156" si="28">A150+1</f>
        <v>3</v>
      </c>
      <c r="B151" s="137" t="s">
        <v>78</v>
      </c>
      <c r="C151" s="141">
        <v>50</v>
      </c>
      <c r="D151" s="142">
        <v>120</v>
      </c>
      <c r="E151" s="151"/>
      <c r="F151" s="134">
        <f t="shared" si="26"/>
        <v>0</v>
      </c>
      <c r="G151" s="151">
        <f t="shared" si="27"/>
        <v>0</v>
      </c>
    </row>
    <row r="152" spans="1:36" ht="23">
      <c r="A152" s="136">
        <f t="shared" si="28"/>
        <v>4</v>
      </c>
      <c r="B152" s="137" t="s">
        <v>79</v>
      </c>
      <c r="C152" s="141">
        <v>50</v>
      </c>
      <c r="D152" s="142">
        <v>120</v>
      </c>
      <c r="E152" s="151"/>
      <c r="F152" s="134">
        <f t="shared" si="26"/>
        <v>0</v>
      </c>
      <c r="G152" s="151">
        <f t="shared" si="27"/>
        <v>0</v>
      </c>
    </row>
    <row r="153" spans="1:36" ht="23">
      <c r="A153" s="136">
        <f t="shared" si="28"/>
        <v>5</v>
      </c>
      <c r="B153" s="137" t="s">
        <v>80</v>
      </c>
      <c r="C153" s="141">
        <v>50</v>
      </c>
      <c r="D153" s="142">
        <v>120</v>
      </c>
      <c r="E153" s="151"/>
      <c r="F153" s="134">
        <f t="shared" si="26"/>
        <v>0</v>
      </c>
      <c r="G153" s="151">
        <f t="shared" si="27"/>
        <v>0</v>
      </c>
    </row>
    <row r="154" spans="1:36" ht="23">
      <c r="A154" s="136">
        <f t="shared" si="28"/>
        <v>6</v>
      </c>
      <c r="B154" s="137" t="s">
        <v>81</v>
      </c>
      <c r="C154" s="141">
        <v>50</v>
      </c>
      <c r="D154" s="142">
        <v>120</v>
      </c>
      <c r="E154" s="151"/>
      <c r="F154" s="134">
        <f t="shared" si="26"/>
        <v>0</v>
      </c>
      <c r="G154" s="151">
        <f t="shared" si="27"/>
        <v>0</v>
      </c>
    </row>
    <row r="155" spans="1:36" ht="23">
      <c r="A155" s="136">
        <f t="shared" si="28"/>
        <v>7</v>
      </c>
      <c r="B155" s="181" t="s">
        <v>82</v>
      </c>
      <c r="C155" s="182">
        <v>50</v>
      </c>
      <c r="D155" s="183">
        <v>120</v>
      </c>
      <c r="E155" s="179">
        <v>2</v>
      </c>
      <c r="F155" s="180">
        <f t="shared" si="26"/>
        <v>240</v>
      </c>
      <c r="G155" s="179">
        <f t="shared" si="27"/>
        <v>100</v>
      </c>
    </row>
    <row r="156" spans="1:36" ht="23">
      <c r="A156" s="136">
        <f t="shared" si="28"/>
        <v>8</v>
      </c>
      <c r="B156" s="181" t="s">
        <v>83</v>
      </c>
      <c r="C156" s="182">
        <v>50</v>
      </c>
      <c r="D156" s="183">
        <v>120</v>
      </c>
      <c r="E156" s="179">
        <v>2</v>
      </c>
      <c r="F156" s="180">
        <f t="shared" si="26"/>
        <v>240</v>
      </c>
      <c r="G156" s="179">
        <f t="shared" si="27"/>
        <v>100</v>
      </c>
    </row>
    <row r="157" spans="1:36" ht="25.15" customHeight="1">
      <c r="A157" s="198" t="s">
        <v>84</v>
      </c>
      <c r="B157" s="198"/>
      <c r="C157" s="198"/>
      <c r="D157" s="198"/>
      <c r="E157" s="159"/>
      <c r="F157" s="169"/>
      <c r="G157" s="169"/>
    </row>
    <row r="158" spans="1:36" ht="23">
      <c r="A158" s="136">
        <v>1</v>
      </c>
      <c r="B158" s="181" t="s">
        <v>389</v>
      </c>
      <c r="C158" s="182">
        <v>40</v>
      </c>
      <c r="D158" s="183">
        <v>40</v>
      </c>
      <c r="E158" s="179">
        <v>20</v>
      </c>
      <c r="F158" s="180">
        <f>D158*E158</f>
        <v>800</v>
      </c>
      <c r="G158" s="179">
        <f>C158*E158</f>
        <v>800</v>
      </c>
    </row>
    <row r="159" spans="1:36" ht="23">
      <c r="A159" s="136">
        <v>2</v>
      </c>
      <c r="B159" s="181" t="s">
        <v>390</v>
      </c>
      <c r="C159" s="182">
        <v>40</v>
      </c>
      <c r="D159" s="183">
        <v>40</v>
      </c>
      <c r="E159" s="179">
        <v>20</v>
      </c>
      <c r="F159" s="180">
        <f>D159*E159</f>
        <v>800</v>
      </c>
      <c r="G159" s="179">
        <f>C159*E159</f>
        <v>800</v>
      </c>
    </row>
    <row r="160" spans="1:36" ht="21.75" customHeight="1">
      <c r="A160" s="198" t="s">
        <v>85</v>
      </c>
      <c r="B160" s="198"/>
      <c r="C160" s="198"/>
      <c r="D160" s="198"/>
      <c r="E160" s="159"/>
      <c r="F160" s="169"/>
      <c r="G160" s="169"/>
    </row>
    <row r="161" spans="1:7" ht="23">
      <c r="A161" s="136">
        <v>1</v>
      </c>
      <c r="B161" s="181" t="s">
        <v>86</v>
      </c>
      <c r="C161" s="182">
        <v>2000</v>
      </c>
      <c r="D161" s="183">
        <v>3200</v>
      </c>
      <c r="E161" s="179">
        <v>1</v>
      </c>
      <c r="F161" s="180">
        <f>D161*E161</f>
        <v>3200</v>
      </c>
      <c r="G161" s="179">
        <f>C161*E161</f>
        <v>2000</v>
      </c>
    </row>
    <row r="162" spans="1:7" ht="21.4" customHeight="1">
      <c r="A162" s="136">
        <v>2</v>
      </c>
      <c r="B162" s="137" t="s">
        <v>87</v>
      </c>
      <c r="C162" s="141">
        <v>2000</v>
      </c>
      <c r="D162" s="142">
        <v>2500</v>
      </c>
      <c r="E162" s="151"/>
      <c r="F162" s="134">
        <f>D162*E162</f>
        <v>0</v>
      </c>
      <c r="G162" s="151">
        <f>C162*E162</f>
        <v>0</v>
      </c>
    </row>
    <row r="163" spans="1:7" ht="25.15" customHeight="1">
      <c r="A163" s="198" t="s">
        <v>88</v>
      </c>
      <c r="B163" s="198"/>
      <c r="C163" s="198"/>
      <c r="D163" s="198"/>
      <c r="E163" s="159"/>
      <c r="F163" s="169"/>
      <c r="G163" s="159"/>
    </row>
    <row r="164" spans="1:7" ht="23">
      <c r="A164" s="136">
        <v>1</v>
      </c>
      <c r="B164" s="137" t="s">
        <v>89</v>
      </c>
      <c r="C164" s="141">
        <v>1000</v>
      </c>
      <c r="D164" s="142">
        <v>450</v>
      </c>
      <c r="E164" s="151"/>
      <c r="F164" s="134">
        <f t="shared" ref="F164:F176" si="29">D164*E164</f>
        <v>0</v>
      </c>
      <c r="G164" s="151"/>
    </row>
    <row r="165" spans="1:7" ht="23">
      <c r="A165" s="136">
        <v>2</v>
      </c>
      <c r="B165" s="137" t="s">
        <v>90</v>
      </c>
      <c r="C165" s="141">
        <v>1000</v>
      </c>
      <c r="D165" s="142">
        <v>450</v>
      </c>
      <c r="E165" s="151"/>
      <c r="F165" s="134">
        <f t="shared" si="29"/>
        <v>0</v>
      </c>
      <c r="G165" s="151"/>
    </row>
    <row r="166" spans="1:7" ht="23">
      <c r="A166" s="136">
        <v>3</v>
      </c>
      <c r="B166" s="137" t="s">
        <v>91</v>
      </c>
      <c r="C166" s="141">
        <v>1000</v>
      </c>
      <c r="D166" s="142">
        <v>450</v>
      </c>
      <c r="E166" s="151"/>
      <c r="F166" s="134">
        <f t="shared" si="29"/>
        <v>0</v>
      </c>
      <c r="G166" s="151"/>
    </row>
    <row r="167" spans="1:7" ht="23">
      <c r="A167" s="136">
        <v>4</v>
      </c>
      <c r="B167" s="137" t="s">
        <v>92</v>
      </c>
      <c r="C167" s="141">
        <v>1000</v>
      </c>
      <c r="D167" s="142">
        <v>450</v>
      </c>
      <c r="E167" s="151"/>
      <c r="F167" s="134">
        <f t="shared" si="29"/>
        <v>0</v>
      </c>
      <c r="G167" s="151"/>
    </row>
    <row r="168" spans="1:7" ht="23">
      <c r="A168" s="136">
        <v>5</v>
      </c>
      <c r="B168" s="137" t="s">
        <v>93</v>
      </c>
      <c r="C168" s="141">
        <v>500</v>
      </c>
      <c r="D168" s="142">
        <v>170</v>
      </c>
      <c r="E168" s="151"/>
      <c r="F168" s="134">
        <f t="shared" si="29"/>
        <v>0</v>
      </c>
      <c r="G168" s="151"/>
    </row>
    <row r="169" spans="1:7" ht="23">
      <c r="A169" s="136">
        <v>6</v>
      </c>
      <c r="B169" s="137" t="s">
        <v>94</v>
      </c>
      <c r="C169" s="141">
        <v>500</v>
      </c>
      <c r="D169" s="142">
        <v>170</v>
      </c>
      <c r="E169" s="151"/>
      <c r="F169" s="134">
        <f t="shared" si="29"/>
        <v>0</v>
      </c>
      <c r="G169" s="151"/>
    </row>
    <row r="170" spans="1:7" ht="23">
      <c r="A170" s="136">
        <v>7</v>
      </c>
      <c r="B170" s="137" t="s">
        <v>348</v>
      </c>
      <c r="C170" s="141">
        <v>1000</v>
      </c>
      <c r="D170" s="142">
        <v>650</v>
      </c>
      <c r="E170" s="151"/>
      <c r="F170" s="134">
        <f t="shared" si="29"/>
        <v>0</v>
      </c>
      <c r="G170" s="151"/>
    </row>
    <row r="171" spans="1:7" ht="23">
      <c r="A171" s="136">
        <v>8</v>
      </c>
      <c r="B171" s="137" t="s">
        <v>95</v>
      </c>
      <c r="C171" s="141">
        <v>500</v>
      </c>
      <c r="D171" s="142">
        <v>170</v>
      </c>
      <c r="E171" s="151"/>
      <c r="F171" s="134">
        <f t="shared" si="29"/>
        <v>0</v>
      </c>
      <c r="G171" s="151"/>
    </row>
    <row r="172" spans="1:7" ht="23">
      <c r="A172" s="136">
        <v>9</v>
      </c>
      <c r="B172" s="137" t="s">
        <v>96</v>
      </c>
      <c r="C172" s="141">
        <v>500</v>
      </c>
      <c r="D172" s="142">
        <v>170</v>
      </c>
      <c r="E172" s="151"/>
      <c r="F172" s="134">
        <f t="shared" si="29"/>
        <v>0</v>
      </c>
      <c r="G172" s="151"/>
    </row>
    <row r="173" spans="1:7" ht="23">
      <c r="A173" s="136">
        <f>A172+1</f>
        <v>10</v>
      </c>
      <c r="B173" s="137" t="s">
        <v>97</v>
      </c>
      <c r="C173" s="141">
        <v>160</v>
      </c>
      <c r="D173" s="142">
        <v>170</v>
      </c>
      <c r="E173" s="151"/>
      <c r="F173" s="134">
        <f t="shared" si="29"/>
        <v>0</v>
      </c>
      <c r="G173" s="151"/>
    </row>
    <row r="174" spans="1:7" ht="23">
      <c r="A174" s="136">
        <f t="shared" ref="A174:A176" si="30">A173+1</f>
        <v>11</v>
      </c>
      <c r="B174" s="137" t="s">
        <v>98</v>
      </c>
      <c r="C174" s="141">
        <v>400</v>
      </c>
      <c r="D174" s="142">
        <v>340</v>
      </c>
      <c r="E174" s="151"/>
      <c r="F174" s="134">
        <f t="shared" si="29"/>
        <v>0</v>
      </c>
      <c r="G174" s="151"/>
    </row>
    <row r="175" spans="1:7" ht="23">
      <c r="A175" s="136">
        <f t="shared" si="30"/>
        <v>12</v>
      </c>
      <c r="B175" s="137" t="s">
        <v>317</v>
      </c>
      <c r="C175" s="141">
        <v>160</v>
      </c>
      <c r="D175" s="142">
        <v>270</v>
      </c>
      <c r="E175" s="151"/>
      <c r="F175" s="134">
        <f t="shared" si="29"/>
        <v>0</v>
      </c>
      <c r="G175" s="151"/>
    </row>
    <row r="176" spans="1:7" ht="23">
      <c r="A176" s="136">
        <f t="shared" si="30"/>
        <v>13</v>
      </c>
      <c r="B176" s="137" t="s">
        <v>325</v>
      </c>
      <c r="C176" s="141">
        <v>160</v>
      </c>
      <c r="D176" s="142">
        <v>280</v>
      </c>
      <c r="E176" s="151"/>
      <c r="F176" s="134">
        <f t="shared" si="29"/>
        <v>0</v>
      </c>
      <c r="G176" s="151"/>
    </row>
    <row r="177" spans="1:9" ht="21" customHeight="1">
      <c r="A177" s="198" t="s">
        <v>99</v>
      </c>
      <c r="B177" s="198"/>
      <c r="C177" s="198"/>
      <c r="D177" s="198"/>
      <c r="E177" s="159"/>
      <c r="F177" s="169"/>
      <c r="G177" s="169"/>
    </row>
    <row r="178" spans="1:9" ht="23">
      <c r="A178" s="136">
        <v>1</v>
      </c>
      <c r="B178" s="137" t="s">
        <v>100</v>
      </c>
      <c r="C178" s="141" t="s">
        <v>68</v>
      </c>
      <c r="D178" s="142">
        <v>4800</v>
      </c>
      <c r="E178" s="151"/>
      <c r="F178" s="134">
        <f t="shared" ref="F178:F189" si="31">D178*E178</f>
        <v>0</v>
      </c>
      <c r="G178" s="151"/>
    </row>
    <row r="179" spans="1:9" ht="52.9" customHeight="1">
      <c r="A179" s="136">
        <v>2</v>
      </c>
      <c r="B179" s="154" t="s">
        <v>101</v>
      </c>
      <c r="C179" s="141" t="s">
        <v>102</v>
      </c>
      <c r="D179" s="142">
        <v>38900</v>
      </c>
      <c r="E179" s="151"/>
      <c r="F179" s="134">
        <f t="shared" si="31"/>
        <v>0</v>
      </c>
      <c r="G179" s="151">
        <f>E179*4500</f>
        <v>0</v>
      </c>
    </row>
    <row r="180" spans="1:9" ht="92">
      <c r="A180" s="136">
        <v>3</v>
      </c>
      <c r="B180" s="155" t="s">
        <v>103</v>
      </c>
      <c r="C180" s="141" t="s">
        <v>104</v>
      </c>
      <c r="D180" s="133">
        <v>29900</v>
      </c>
      <c r="E180" s="151"/>
      <c r="F180" s="134">
        <f t="shared" si="31"/>
        <v>0</v>
      </c>
      <c r="G180" s="151">
        <f>5150*E180</f>
        <v>0</v>
      </c>
      <c r="I180" s="121"/>
    </row>
    <row r="181" spans="1:9" ht="46">
      <c r="A181" s="136">
        <v>4</v>
      </c>
      <c r="B181" s="155" t="s">
        <v>299</v>
      </c>
      <c r="C181" s="141" t="s">
        <v>105</v>
      </c>
      <c r="D181" s="133">
        <v>24900</v>
      </c>
      <c r="E181" s="151"/>
      <c r="F181" s="134">
        <f t="shared" si="31"/>
        <v>0</v>
      </c>
      <c r="G181" s="151">
        <f>4500*E181</f>
        <v>0</v>
      </c>
    </row>
    <row r="182" spans="1:9" ht="46">
      <c r="A182" s="136">
        <v>5</v>
      </c>
      <c r="B182" s="145" t="s">
        <v>314</v>
      </c>
      <c r="C182" s="141" t="s">
        <v>106</v>
      </c>
      <c r="D182" s="133">
        <v>21200</v>
      </c>
      <c r="E182" s="151"/>
      <c r="F182" s="134">
        <f t="shared" si="31"/>
        <v>0</v>
      </c>
      <c r="G182" s="151">
        <f>7700*E182</f>
        <v>0</v>
      </c>
    </row>
    <row r="183" spans="1:9" ht="46">
      <c r="A183" s="136">
        <v>6</v>
      </c>
      <c r="B183" s="145" t="s">
        <v>315</v>
      </c>
      <c r="C183" s="141" t="s">
        <v>107</v>
      </c>
      <c r="D183" s="133">
        <v>17900</v>
      </c>
      <c r="E183" s="151"/>
      <c r="F183" s="134">
        <f t="shared" si="31"/>
        <v>0</v>
      </c>
      <c r="G183" s="151">
        <f>E183*7100</f>
        <v>0</v>
      </c>
    </row>
    <row r="184" spans="1:9" ht="46">
      <c r="A184" s="136">
        <v>7</v>
      </c>
      <c r="B184" s="145" t="s">
        <v>308</v>
      </c>
      <c r="C184" s="141" t="s">
        <v>108</v>
      </c>
      <c r="D184" s="133">
        <v>21900</v>
      </c>
      <c r="E184" s="151"/>
      <c r="F184" s="134">
        <f t="shared" si="31"/>
        <v>0</v>
      </c>
      <c r="G184" s="151">
        <f>E184*2400</f>
        <v>0</v>
      </c>
      <c r="I184" s="121"/>
    </row>
    <row r="185" spans="1:9" ht="46">
      <c r="A185" s="136">
        <v>8</v>
      </c>
      <c r="B185" s="145" t="s">
        <v>350</v>
      </c>
      <c r="C185" s="141" t="s">
        <v>349</v>
      </c>
      <c r="D185" s="133">
        <v>13700</v>
      </c>
      <c r="E185" s="151"/>
      <c r="F185" s="134">
        <f t="shared" si="31"/>
        <v>0</v>
      </c>
      <c r="G185" s="151">
        <f>E185*6000</f>
        <v>0</v>
      </c>
      <c r="I185" s="121"/>
    </row>
    <row r="186" spans="1:9" ht="23">
      <c r="A186" s="136">
        <v>9</v>
      </c>
      <c r="B186" s="145" t="s">
        <v>313</v>
      </c>
      <c r="C186" s="141" t="s">
        <v>108</v>
      </c>
      <c r="D186" s="133">
        <v>22890</v>
      </c>
      <c r="E186" s="151"/>
      <c r="F186" s="134">
        <f t="shared" si="31"/>
        <v>0</v>
      </c>
      <c r="G186" s="151">
        <f>E186*7400</f>
        <v>0</v>
      </c>
    </row>
    <row r="187" spans="1:9" ht="46">
      <c r="A187" s="136">
        <v>10</v>
      </c>
      <c r="B187" s="145" t="s">
        <v>109</v>
      </c>
      <c r="C187" s="141" t="s">
        <v>110</v>
      </c>
      <c r="D187" s="133">
        <v>10900</v>
      </c>
      <c r="E187" s="151"/>
      <c r="F187" s="134">
        <f t="shared" si="31"/>
        <v>0</v>
      </c>
      <c r="G187" s="151"/>
    </row>
    <row r="188" spans="1:9" ht="23">
      <c r="A188" s="136">
        <v>11</v>
      </c>
      <c r="B188" s="157" t="s">
        <v>296</v>
      </c>
      <c r="C188" s="157"/>
      <c r="D188" s="133">
        <v>1500</v>
      </c>
      <c r="E188" s="151"/>
      <c r="F188" s="134">
        <f t="shared" si="31"/>
        <v>0</v>
      </c>
      <c r="G188" s="151"/>
    </row>
    <row r="189" spans="1:9" ht="23">
      <c r="A189" s="136">
        <v>12</v>
      </c>
      <c r="B189" s="176" t="s">
        <v>406</v>
      </c>
      <c r="C189" s="177"/>
      <c r="D189" s="178">
        <v>500</v>
      </c>
      <c r="E189" s="179">
        <v>10</v>
      </c>
      <c r="F189" s="180">
        <f t="shared" si="31"/>
        <v>5000</v>
      </c>
      <c r="G189" s="179"/>
    </row>
    <row r="190" spans="1:9" ht="22.5" customHeight="1">
      <c r="A190" s="197" t="s">
        <v>5</v>
      </c>
      <c r="B190" s="197"/>
      <c r="C190" s="197"/>
      <c r="D190" s="197"/>
      <c r="E190" s="159"/>
      <c r="F190" s="160">
        <f>SUM(F17:F189)</f>
        <v>54430</v>
      </c>
      <c r="G190" s="160">
        <f>(G17+G18+G19+G20+G21+G22+G25+G26+G27+G28+G29+G30+G31+G32+G33+G37+G38+G39+G40+G41+G43+G44+G45+G46+G47+G48+G49+G50+G51+G52+G53+G54+G55+G56+G57+G58+G59+G60+G61+G62+G63+G64+G65+G66+G67+G68+G69+G70+G71+G72+G73+G74+G76+G77+G78+G79+G80+G81+G82+G83+G84+G85+G86+G87+G88+G89+G90+G91+G92+G93+G94+G95+G96+G97+G98+G100+G101+G102+G103+G104+G105+G106+G107+G108+G109+G110+G112+G113+G114+G115+G116+G111++G118+G119+G120+G121+G122+G123+G124+G125+G126+G127+G128+G130+G131+G132+G133+G134+G135+G136+G137+G140+G141+G142+G143+G144+G145+G146+G149+G150+G151+G152+G153+G154+G155+G158+G159+G161+G162+G179+G180+G181+G182+G183+G184+G185+G186+G156+G147+G138+G129)/H190</f>
        <v>572.79999999999995</v>
      </c>
      <c r="H190" s="156">
        <v>25</v>
      </c>
    </row>
    <row r="191" spans="1:9" ht="23">
      <c r="A191" s="196" t="s">
        <v>381</v>
      </c>
      <c r="B191" s="196"/>
      <c r="C191" s="196"/>
      <c r="D191" s="196"/>
      <c r="E191" s="159"/>
      <c r="F191" s="173">
        <f>F190*0.15</f>
        <v>8164.5</v>
      </c>
      <c r="G191" s="159"/>
    </row>
    <row r="192" spans="1:9" ht="23.5" customHeight="1">
      <c r="A192" s="196" t="s">
        <v>112</v>
      </c>
      <c r="B192" s="196"/>
      <c r="C192" s="196"/>
      <c r="D192" s="196"/>
      <c r="E192" s="159"/>
      <c r="F192" s="160">
        <f>F190+F191</f>
        <v>62594.5</v>
      </c>
      <c r="G192" s="159"/>
    </row>
    <row r="193" spans="1:8" ht="23">
      <c r="A193" s="136">
        <v>12</v>
      </c>
      <c r="B193" s="174" t="s">
        <v>391</v>
      </c>
      <c r="C193" s="161"/>
      <c r="D193" s="162"/>
      <c r="E193" s="151"/>
      <c r="F193" s="134">
        <f t="shared" ref="F193:F206" si="32">D193*E193</f>
        <v>0</v>
      </c>
      <c r="G193" s="151"/>
    </row>
    <row r="194" spans="1:8" ht="23">
      <c r="A194" s="136">
        <v>12</v>
      </c>
      <c r="B194" s="174" t="s">
        <v>404</v>
      </c>
      <c r="C194" s="161" t="s">
        <v>405</v>
      </c>
      <c r="D194" s="162">
        <v>20000</v>
      </c>
      <c r="E194" s="151"/>
      <c r="F194" s="134">
        <f t="shared" si="32"/>
        <v>0</v>
      </c>
      <c r="G194" s="151"/>
    </row>
    <row r="195" spans="1:8" ht="23">
      <c r="A195" s="136">
        <v>12</v>
      </c>
      <c r="B195" s="174" t="s">
        <v>394</v>
      </c>
      <c r="C195" s="161"/>
      <c r="D195" s="162">
        <v>1500</v>
      </c>
      <c r="E195" s="151"/>
      <c r="F195" s="134">
        <f t="shared" si="32"/>
        <v>0</v>
      </c>
      <c r="G195" s="151"/>
    </row>
    <row r="196" spans="1:8" ht="23">
      <c r="A196" s="136">
        <v>12</v>
      </c>
      <c r="B196" s="174" t="s">
        <v>395</v>
      </c>
      <c r="C196" s="161"/>
      <c r="D196" s="162">
        <v>2000</v>
      </c>
      <c r="E196" s="151"/>
      <c r="F196" s="134">
        <f t="shared" si="32"/>
        <v>0</v>
      </c>
      <c r="G196" s="151"/>
    </row>
    <row r="197" spans="1:8" ht="23">
      <c r="A197" s="136">
        <v>12</v>
      </c>
      <c r="B197" s="174" t="s">
        <v>396</v>
      </c>
      <c r="C197" s="161"/>
      <c r="D197" s="162">
        <v>2000</v>
      </c>
      <c r="E197" s="151"/>
      <c r="F197" s="134">
        <f t="shared" si="32"/>
        <v>0</v>
      </c>
      <c r="G197" s="151"/>
    </row>
    <row r="198" spans="1:8" ht="23">
      <c r="A198" s="136">
        <v>12</v>
      </c>
      <c r="B198" s="174" t="s">
        <v>397</v>
      </c>
      <c r="C198" s="161"/>
      <c r="D198" s="162">
        <v>2000</v>
      </c>
      <c r="E198" s="151"/>
      <c r="F198" s="134">
        <f t="shared" si="32"/>
        <v>0</v>
      </c>
      <c r="G198" s="151"/>
    </row>
    <row r="199" spans="1:8" ht="23">
      <c r="A199" s="136">
        <v>12</v>
      </c>
      <c r="B199" s="174" t="s">
        <v>398</v>
      </c>
      <c r="C199" s="161"/>
      <c r="D199" s="162">
        <v>5000</v>
      </c>
      <c r="E199" s="151"/>
      <c r="F199" s="134">
        <f t="shared" si="32"/>
        <v>0</v>
      </c>
      <c r="G199" s="151"/>
    </row>
    <row r="200" spans="1:8" ht="23">
      <c r="A200" s="136">
        <v>12</v>
      </c>
      <c r="B200" s="174" t="s">
        <v>399</v>
      </c>
      <c r="C200" s="161"/>
      <c r="D200" s="162">
        <v>1000</v>
      </c>
      <c r="E200" s="151"/>
      <c r="F200" s="134">
        <f t="shared" si="32"/>
        <v>0</v>
      </c>
      <c r="G200" s="151"/>
    </row>
    <row r="201" spans="1:8" ht="23">
      <c r="A201" s="136">
        <v>12</v>
      </c>
      <c r="B201" s="174" t="s">
        <v>400</v>
      </c>
      <c r="C201" s="161"/>
      <c r="D201" s="162">
        <v>5000</v>
      </c>
      <c r="E201" s="151"/>
      <c r="F201" s="134">
        <f t="shared" si="32"/>
        <v>0</v>
      </c>
      <c r="G201" s="151"/>
    </row>
    <row r="202" spans="1:8" ht="23">
      <c r="A202" s="136">
        <v>12</v>
      </c>
      <c r="B202" s="174" t="s">
        <v>401</v>
      </c>
      <c r="C202" s="161"/>
      <c r="D202" s="162">
        <v>1000</v>
      </c>
      <c r="E202" s="151"/>
      <c r="F202" s="134">
        <f t="shared" si="32"/>
        <v>0</v>
      </c>
      <c r="G202" s="151"/>
    </row>
    <row r="203" spans="1:8" ht="23">
      <c r="A203" s="136">
        <v>12</v>
      </c>
      <c r="B203" s="174" t="s">
        <v>402</v>
      </c>
      <c r="C203" s="161"/>
      <c r="D203" s="162">
        <v>3000</v>
      </c>
      <c r="E203" s="151"/>
      <c r="F203" s="134">
        <f t="shared" si="32"/>
        <v>0</v>
      </c>
      <c r="G203" s="151"/>
    </row>
    <row r="204" spans="1:8" ht="23">
      <c r="A204" s="136">
        <v>12</v>
      </c>
      <c r="B204" s="174" t="s">
        <v>391</v>
      </c>
      <c r="C204" s="161"/>
      <c r="D204" s="162">
        <v>10000</v>
      </c>
      <c r="E204" s="151"/>
      <c r="F204" s="134">
        <f t="shared" si="32"/>
        <v>0</v>
      </c>
      <c r="G204" s="151"/>
    </row>
    <row r="205" spans="1:8" ht="23">
      <c r="A205" s="136">
        <v>12</v>
      </c>
      <c r="B205" s="174" t="s">
        <v>403</v>
      </c>
      <c r="C205" s="161"/>
      <c r="D205" s="162">
        <v>11000</v>
      </c>
      <c r="E205" s="151"/>
      <c r="F205" s="134">
        <f t="shared" si="32"/>
        <v>0</v>
      </c>
      <c r="G205" s="151"/>
    </row>
    <row r="206" spans="1:8" ht="23">
      <c r="A206" s="136">
        <v>13</v>
      </c>
      <c r="B206" s="174" t="s">
        <v>392</v>
      </c>
      <c r="C206" s="161"/>
      <c r="D206" s="162">
        <v>5000</v>
      </c>
      <c r="E206" s="151"/>
      <c r="F206" s="134">
        <f t="shared" si="32"/>
        <v>0</v>
      </c>
      <c r="G206" s="151"/>
    </row>
    <row r="207" spans="1:8" ht="29.5" customHeight="1">
      <c r="A207" s="201" t="s">
        <v>5</v>
      </c>
      <c r="B207" s="201"/>
      <c r="C207" s="201"/>
      <c r="D207" s="201"/>
      <c r="E207" s="151"/>
      <c r="F207" s="175">
        <f>F192+F193</f>
        <v>62594.5</v>
      </c>
      <c r="G207" s="163" t="e">
        <f>(G15+G16+G17+G18+G19+G20+G23+G24+G25+G26+G27+G28+G29+G30+G31+G35+G42+G43+G44+G45+G47+G48+G49+G50+G51+G52+G53+G54+G55+G56+G57+G58+G59+G60+G61+G62+G63+G64+G65+G66+G67+G68+G69+G70+G71+G72+G73+G74+G75+G76+G77+G78+G80+G81+G82+G83+G84+G85+G86+G87+G88+G89+G90+G91+G92+G93+G94+G95+G96+G97+G98+G99+G100+G101+G102+G104+G105+G106+G107+G108+G109+G110+G111+G112+G113+G114+G116+G117+G118+G119+G120+G115++G122+G123+G124+G125+G126+G127+G128+G129+G130+G131+G132+G134+G135+G136+G137+G138+G139+G140+G141+G144+G145+G146+G147+G148+G149+G150+G153+G154+G155+G156+G157+G158+G159+G162+G163+G165+G166+G183+G184+G185+G186+G187+G188+G189+G190+G160+G151+G142+G133)/H207</f>
        <v>#VALUE!</v>
      </c>
      <c r="H207" s="156">
        <v>10</v>
      </c>
    </row>
  </sheetData>
  <mergeCells count="29">
    <mergeCell ref="A207:D207"/>
    <mergeCell ref="A16:C16"/>
    <mergeCell ref="A99:D99"/>
    <mergeCell ref="A75:D75"/>
    <mergeCell ref="A42:D42"/>
    <mergeCell ref="A117:D117"/>
    <mergeCell ref="B139:D139"/>
    <mergeCell ref="A13:B13"/>
    <mergeCell ref="B14:D14"/>
    <mergeCell ref="A9:C9"/>
    <mergeCell ref="A10:C10"/>
    <mergeCell ref="A11:C11"/>
    <mergeCell ref="A12:C12"/>
    <mergeCell ref="A7:C7"/>
    <mergeCell ref="A8:C8"/>
    <mergeCell ref="A2:C2"/>
    <mergeCell ref="A3:C3"/>
    <mergeCell ref="A4:C4"/>
    <mergeCell ref="A5:C5"/>
    <mergeCell ref="A6:C6"/>
    <mergeCell ref="H140:H147"/>
    <mergeCell ref="A192:D192"/>
    <mergeCell ref="A190:D190"/>
    <mergeCell ref="A163:D163"/>
    <mergeCell ref="A191:D191"/>
    <mergeCell ref="A148:D148"/>
    <mergeCell ref="A160:D160"/>
    <mergeCell ref="A177:D177"/>
    <mergeCell ref="A157:D157"/>
  </mergeCells>
  <phoneticPr fontId="43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45" fitToHeight="2" orientation="portrait" copies="3" r:id="rId1"/>
  <headerFooter alignWithMargins="0"/>
  <colBreaks count="1" manualBreakCount="1">
    <brk id="7" max="206" man="1"/>
  </colBreaks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8"/>
  <sheetViews>
    <sheetView workbookViewId="0"/>
  </sheetViews>
  <sheetFormatPr defaultColWidth="9" defaultRowHeight="14.5" zeroHeight="1"/>
  <cols>
    <col min="1" max="1" width="7.25" style="9" customWidth="1"/>
    <col min="2" max="2" width="38.5" style="9" customWidth="1"/>
    <col min="3" max="7" width="14.25" style="9" customWidth="1"/>
    <col min="8" max="256" width="8" style="9" customWidth="1"/>
  </cols>
  <sheetData>
    <row r="1" spans="1:7" ht="30" customHeight="1">
      <c r="A1" s="10"/>
      <c r="B1" s="210" t="s">
        <v>113</v>
      </c>
      <c r="C1" s="210"/>
      <c r="D1" s="210"/>
      <c r="E1" s="5"/>
      <c r="F1" s="5"/>
      <c r="G1" s="5"/>
    </row>
    <row r="2" spans="1:7" ht="30" customHeight="1">
      <c r="A2" s="212" t="s">
        <v>114</v>
      </c>
      <c r="B2" s="212"/>
      <c r="C2" s="212" t="s">
        <v>115</v>
      </c>
      <c r="D2" s="212"/>
      <c r="E2" s="212"/>
      <c r="F2" s="212"/>
      <c r="G2" s="5"/>
    </row>
    <row r="3" spans="1:7" ht="38.25" customHeight="1">
      <c r="A3" s="11" t="s">
        <v>116</v>
      </c>
      <c r="B3" s="11" t="s">
        <v>1</v>
      </c>
      <c r="C3" s="11" t="s">
        <v>117</v>
      </c>
      <c r="D3" s="12" t="s">
        <v>3</v>
      </c>
      <c r="E3" s="13" t="s">
        <v>4</v>
      </c>
      <c r="F3" s="13" t="s">
        <v>5</v>
      </c>
      <c r="G3" s="14"/>
    </row>
    <row r="4" spans="1:7" ht="30" customHeight="1">
      <c r="A4" s="213" t="s">
        <v>118</v>
      </c>
      <c r="B4" s="213"/>
      <c r="C4" s="213"/>
      <c r="D4" s="213"/>
      <c r="E4" s="213"/>
      <c r="F4" s="15">
        <v>0</v>
      </c>
      <c r="G4" s="5"/>
    </row>
    <row r="5" spans="1:7" ht="30" customHeight="1">
      <c r="A5" s="16">
        <v>1</v>
      </c>
      <c r="B5" s="17" t="s">
        <v>119</v>
      </c>
      <c r="C5" s="18">
        <v>40</v>
      </c>
      <c r="D5" s="19">
        <v>60</v>
      </c>
      <c r="E5" s="20"/>
      <c r="F5" s="21">
        <v>0</v>
      </c>
      <c r="G5" s="5"/>
    </row>
    <row r="6" spans="1:7" ht="30" customHeight="1">
      <c r="A6" s="16">
        <v>2</v>
      </c>
      <c r="B6" s="17" t="s">
        <v>120</v>
      </c>
      <c r="C6" s="18">
        <v>40</v>
      </c>
      <c r="D6" s="19">
        <v>60</v>
      </c>
      <c r="E6" s="20"/>
      <c r="F6" s="21">
        <v>0</v>
      </c>
      <c r="G6" s="5"/>
    </row>
    <row r="7" spans="1:7" ht="30" customHeight="1">
      <c r="A7" s="16">
        <v>3</v>
      </c>
      <c r="B7" s="17" t="s">
        <v>121</v>
      </c>
      <c r="C7" s="18">
        <v>40</v>
      </c>
      <c r="D7" s="19">
        <v>60</v>
      </c>
      <c r="E7" s="20"/>
      <c r="F7" s="21">
        <v>0</v>
      </c>
      <c r="G7" s="5"/>
    </row>
    <row r="8" spans="1:7" ht="30" customHeight="1">
      <c r="A8" s="16">
        <v>4</v>
      </c>
      <c r="B8" s="17" t="s">
        <v>122</v>
      </c>
      <c r="C8" s="18">
        <v>40</v>
      </c>
      <c r="D8" s="19">
        <v>60</v>
      </c>
      <c r="E8" s="20"/>
      <c r="F8" s="21">
        <v>0</v>
      </c>
      <c r="G8" s="5"/>
    </row>
    <row r="9" spans="1:7" ht="30" customHeight="1">
      <c r="A9" s="16">
        <v>5</v>
      </c>
      <c r="B9" s="17" t="s">
        <v>123</v>
      </c>
      <c r="C9" s="18">
        <v>40</v>
      </c>
      <c r="D9" s="19">
        <v>60</v>
      </c>
      <c r="E9" s="20"/>
      <c r="F9" s="21">
        <v>0</v>
      </c>
      <c r="G9" s="5"/>
    </row>
    <row r="10" spans="1:7" ht="30" customHeight="1">
      <c r="A10" s="22">
        <v>6</v>
      </c>
      <c r="B10" s="23" t="s">
        <v>124</v>
      </c>
      <c r="C10" s="24">
        <v>40</v>
      </c>
      <c r="D10" s="25">
        <v>60</v>
      </c>
      <c r="E10" s="26"/>
      <c r="F10" s="21">
        <v>0</v>
      </c>
      <c r="G10" s="5"/>
    </row>
    <row r="11" spans="1:7" ht="30" customHeight="1">
      <c r="A11" s="16">
        <v>7</v>
      </c>
      <c r="B11" s="17" t="s">
        <v>125</v>
      </c>
      <c r="C11" s="18">
        <v>1400</v>
      </c>
      <c r="D11" s="27">
        <v>800</v>
      </c>
      <c r="E11" s="20"/>
      <c r="F11" s="21">
        <v>0</v>
      </c>
      <c r="G11" s="5"/>
    </row>
    <row r="12" spans="1:7" ht="30" customHeight="1">
      <c r="A12" s="211" t="s">
        <v>126</v>
      </c>
      <c r="B12" s="211"/>
      <c r="C12" s="211"/>
      <c r="D12" s="211"/>
      <c r="E12" s="211"/>
      <c r="F12" s="28">
        <v>0</v>
      </c>
      <c r="G12" s="5"/>
    </row>
    <row r="13" spans="1:7" ht="78" customHeight="1">
      <c r="A13" s="16">
        <v>1</v>
      </c>
      <c r="B13" s="17" t="s">
        <v>127</v>
      </c>
      <c r="C13" s="29">
        <v>1000</v>
      </c>
      <c r="D13" s="19" t="s">
        <v>128</v>
      </c>
      <c r="E13" s="30"/>
      <c r="F13" s="30">
        <v>0</v>
      </c>
      <c r="G13" s="5"/>
    </row>
    <row r="14" spans="1:7" ht="71.25" customHeight="1">
      <c r="A14" s="16">
        <v>2</v>
      </c>
      <c r="B14" s="17" t="s">
        <v>129</v>
      </c>
      <c r="C14" s="29">
        <v>200</v>
      </c>
      <c r="D14" s="19">
        <v>250</v>
      </c>
      <c r="E14" s="30"/>
      <c r="F14" s="30">
        <v>0</v>
      </c>
      <c r="G14" s="5"/>
    </row>
    <row r="15" spans="1:7" ht="30" customHeight="1">
      <c r="A15" s="16">
        <v>3</v>
      </c>
      <c r="B15" s="17" t="s">
        <v>130</v>
      </c>
      <c r="C15" s="29" t="s">
        <v>68</v>
      </c>
      <c r="D15" s="19">
        <v>150</v>
      </c>
      <c r="E15" s="30"/>
      <c r="F15" s="30">
        <v>0</v>
      </c>
      <c r="G15" s="5"/>
    </row>
    <row r="16" spans="1:7" ht="102" customHeight="1">
      <c r="A16" s="16">
        <v>4</v>
      </c>
      <c r="B16" s="17" t="s">
        <v>131</v>
      </c>
      <c r="C16" s="29">
        <v>30</v>
      </c>
      <c r="D16" s="19">
        <v>80</v>
      </c>
      <c r="E16" s="30"/>
      <c r="F16" s="30">
        <v>0</v>
      </c>
      <c r="G16" s="5"/>
    </row>
    <row r="17" spans="1:8" s="5" customFormat="1" ht="22.5" customHeight="1">
      <c r="A17" s="206" t="s">
        <v>5</v>
      </c>
      <c r="B17" s="206"/>
      <c r="C17" s="206"/>
      <c r="D17" s="206"/>
      <c r="E17" s="31"/>
      <c r="F17" s="32">
        <v>0</v>
      </c>
      <c r="G17" s="209"/>
      <c r="H17" s="33"/>
    </row>
    <row r="18" spans="1:8" s="5" customFormat="1" ht="21.5">
      <c r="A18" s="207" t="s">
        <v>132</v>
      </c>
      <c r="B18" s="207"/>
      <c r="C18" s="207"/>
      <c r="D18" s="207"/>
      <c r="E18" s="34"/>
      <c r="F18" s="35">
        <v>0</v>
      </c>
      <c r="G18" s="209"/>
    </row>
    <row r="19" spans="1:8" s="5" customFormat="1" ht="21.5">
      <c r="A19" s="207" t="s">
        <v>112</v>
      </c>
      <c r="B19" s="207"/>
      <c r="C19" s="207"/>
      <c r="D19" s="207"/>
      <c r="E19" s="34"/>
      <c r="F19" s="32">
        <v>0</v>
      </c>
      <c r="G19" s="36"/>
    </row>
    <row r="20" spans="1:8" ht="22.5" customHeight="1">
      <c r="A20" s="37"/>
      <c r="B20" s="208" t="s">
        <v>133</v>
      </c>
      <c r="C20" s="208"/>
      <c r="D20" s="208"/>
      <c r="E20" s="208"/>
      <c r="F20" s="37"/>
      <c r="G20" s="38"/>
    </row>
    <row r="21" spans="1:8" ht="15" customHeight="1">
      <c r="A21" s="39"/>
      <c r="B21" s="208"/>
      <c r="C21" s="208"/>
      <c r="D21" s="208"/>
      <c r="E21" s="208"/>
      <c r="F21" s="39"/>
      <c r="G21" s="38"/>
    </row>
    <row r="22" spans="1:8" ht="69" customHeight="1">
      <c r="A22" s="39"/>
      <c r="B22" s="208"/>
      <c r="C22" s="208"/>
      <c r="D22" s="208"/>
      <c r="E22" s="208"/>
      <c r="F22" s="39"/>
      <c r="G22" s="38"/>
    </row>
    <row r="23" spans="1:8">
      <c r="A23" s="38"/>
      <c r="B23" s="38"/>
      <c r="C23" s="38"/>
      <c r="D23" s="38"/>
      <c r="E23" s="38"/>
      <c r="F23" s="38"/>
      <c r="G23" s="38"/>
    </row>
    <row r="24" spans="1:8">
      <c r="A24" s="38"/>
      <c r="B24" s="38"/>
      <c r="C24" s="38"/>
      <c r="D24" s="38"/>
      <c r="E24" s="38"/>
      <c r="F24" s="38"/>
      <c r="G24" s="38"/>
    </row>
    <row r="25" spans="1:8">
      <c r="A25" s="38"/>
      <c r="B25" s="38"/>
      <c r="C25" s="38"/>
      <c r="D25" s="38"/>
      <c r="E25" s="38"/>
      <c r="F25" s="38"/>
      <c r="G25" s="38"/>
    </row>
    <row r="26" spans="1:8">
      <c r="A26" s="38"/>
      <c r="B26" s="38"/>
      <c r="C26" s="38"/>
      <c r="D26" s="38"/>
      <c r="E26" s="38"/>
      <c r="F26" s="38"/>
      <c r="G26" s="38"/>
    </row>
    <row r="27" spans="1:8">
      <c r="A27" s="38"/>
      <c r="B27" s="38"/>
      <c r="C27" s="38"/>
      <c r="D27" s="38"/>
      <c r="E27" s="38"/>
      <c r="F27" s="38"/>
      <c r="G27" s="38"/>
    </row>
    <row r="28" spans="1:8">
      <c r="A28" s="38"/>
      <c r="B28" s="38"/>
      <c r="C28" s="38"/>
      <c r="D28" s="38"/>
      <c r="E28" s="38"/>
      <c r="F28" s="38"/>
      <c r="G28" s="38"/>
    </row>
  </sheetData>
  <mergeCells count="10">
    <mergeCell ref="B1:D1"/>
    <mergeCell ref="A12:E12"/>
    <mergeCell ref="A2:B2"/>
    <mergeCell ref="C2:F2"/>
    <mergeCell ref="A4:E4"/>
    <mergeCell ref="A17:D17"/>
    <mergeCell ref="A18:D18"/>
    <mergeCell ref="A19:D19"/>
    <mergeCell ref="B20:E22"/>
    <mergeCell ref="G17:G18"/>
  </mergeCells>
  <pageMargins left="0.7" right="0.7" top="0.75" bottom="0.75" header="0.75" footer="0.75"/>
  <pageSetup paperSize="9" scale="7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5"/>
  <sheetViews>
    <sheetView workbookViewId="0"/>
  </sheetViews>
  <sheetFormatPr defaultColWidth="9" defaultRowHeight="14.5" zeroHeight="1"/>
  <cols>
    <col min="1" max="1" width="3" style="40" customWidth="1"/>
    <col min="2" max="2" width="42.75" style="41" customWidth="1"/>
    <col min="3" max="3" width="16.25" style="42" customWidth="1"/>
    <col min="4" max="5" width="10.5" style="42" hidden="1"/>
    <col min="6" max="6" width="10.5" style="43" hidden="1"/>
    <col min="7" max="7" width="7" style="43" customWidth="1"/>
    <col min="8" max="8" width="10.5" style="41" hidden="1"/>
    <col min="9" max="11" width="10.5" style="44" hidden="1"/>
    <col min="12" max="256" width="8.25" style="41" customWidth="1"/>
  </cols>
  <sheetData>
    <row r="1" spans="1:11" ht="34.5">
      <c r="B1" s="45" t="s">
        <v>134</v>
      </c>
    </row>
    <row r="2" spans="1:11">
      <c r="B2" s="46" t="s">
        <v>135</v>
      </c>
    </row>
    <row r="3" spans="1:11">
      <c r="B3" s="47" t="s">
        <v>136</v>
      </c>
    </row>
    <row r="4" spans="1:11">
      <c r="B4" s="48" t="s">
        <v>137</v>
      </c>
    </row>
    <row r="5" spans="1:11">
      <c r="A5" s="46"/>
    </row>
    <row r="6" spans="1:11">
      <c r="A6" s="49" t="s">
        <v>116</v>
      </c>
      <c r="B6" s="49" t="s">
        <v>138</v>
      </c>
      <c r="C6" s="49" t="s">
        <v>117</v>
      </c>
      <c r="D6" s="49" t="s">
        <v>139</v>
      </c>
      <c r="E6" s="49" t="s">
        <v>140</v>
      </c>
      <c r="F6" s="50" t="s">
        <v>141</v>
      </c>
      <c r="G6" s="51" t="s">
        <v>142</v>
      </c>
      <c r="H6" s="49" t="s">
        <v>143</v>
      </c>
      <c r="I6" s="52" t="s">
        <v>144</v>
      </c>
      <c r="J6" s="53" t="s">
        <v>145</v>
      </c>
      <c r="K6" s="54" t="s">
        <v>146</v>
      </c>
    </row>
    <row r="7" spans="1:11" ht="15" customHeight="1">
      <c r="A7" s="215" t="s">
        <v>147</v>
      </c>
      <c r="B7" s="215"/>
      <c r="C7" s="215"/>
      <c r="D7" s="215"/>
      <c r="E7" s="215"/>
      <c r="F7" s="55"/>
      <c r="G7" s="55"/>
      <c r="H7" s="56"/>
      <c r="I7" s="56"/>
      <c r="J7" s="57"/>
      <c r="K7" s="58"/>
    </row>
    <row r="8" spans="1:11">
      <c r="A8" s="59">
        <v>1</v>
      </c>
      <c r="B8" s="60" t="s">
        <v>148</v>
      </c>
      <c r="C8" s="61">
        <v>50</v>
      </c>
      <c r="D8" s="61">
        <v>45</v>
      </c>
      <c r="E8" s="61">
        <v>85</v>
      </c>
      <c r="F8" s="62">
        <v>95</v>
      </c>
      <c r="G8" s="62">
        <v>105</v>
      </c>
      <c r="H8" s="63">
        <v>22.32</v>
      </c>
      <c r="I8" s="64">
        <v>3.8082437275985699</v>
      </c>
      <c r="J8" s="65">
        <v>24.105599999999999</v>
      </c>
      <c r="K8" s="66">
        <v>26.034047999999999</v>
      </c>
    </row>
    <row r="9" spans="1:11">
      <c r="A9" s="59">
        <v>2</v>
      </c>
      <c r="B9" s="60" t="s">
        <v>149</v>
      </c>
      <c r="C9" s="61">
        <v>50</v>
      </c>
      <c r="D9" s="61">
        <v>50</v>
      </c>
      <c r="E9" s="61">
        <v>80</v>
      </c>
      <c r="F9" s="62">
        <v>90</v>
      </c>
      <c r="G9" s="62">
        <v>100</v>
      </c>
      <c r="H9" s="63">
        <v>20.68</v>
      </c>
      <c r="I9" s="64">
        <v>3.8684719535783398</v>
      </c>
      <c r="J9" s="65">
        <v>22.334399999999999</v>
      </c>
      <c r="K9" s="66">
        <v>24.121151999999999</v>
      </c>
    </row>
    <row r="10" spans="1:11">
      <c r="A10" s="61">
        <v>3</v>
      </c>
      <c r="B10" s="60" t="s">
        <v>150</v>
      </c>
      <c r="C10" s="61">
        <v>50</v>
      </c>
      <c r="D10" s="61">
        <v>50</v>
      </c>
      <c r="E10" s="61">
        <v>80</v>
      </c>
      <c r="F10" s="62">
        <v>85</v>
      </c>
      <c r="G10" s="62">
        <v>90</v>
      </c>
      <c r="H10" s="63">
        <v>18.98</v>
      </c>
      <c r="I10" s="64">
        <v>4.2149631190727099</v>
      </c>
      <c r="J10" s="65">
        <v>20.4984</v>
      </c>
      <c r="K10" s="66">
        <v>22.138272000000001</v>
      </c>
    </row>
    <row r="11" spans="1:11">
      <c r="A11" s="61">
        <v>4</v>
      </c>
      <c r="B11" s="60" t="s">
        <v>151</v>
      </c>
      <c r="C11" s="61">
        <v>36</v>
      </c>
      <c r="D11" s="61">
        <v>50</v>
      </c>
      <c r="E11" s="61">
        <v>50</v>
      </c>
      <c r="F11" s="62">
        <v>55</v>
      </c>
      <c r="G11" s="62">
        <v>60</v>
      </c>
      <c r="H11" s="63">
        <v>8.93</v>
      </c>
      <c r="I11" s="64">
        <v>5.5991041433370698</v>
      </c>
      <c r="J11" s="65">
        <v>9.6443999999999992</v>
      </c>
      <c r="K11" s="66">
        <v>10.415952000000001</v>
      </c>
    </row>
    <row r="12" spans="1:11">
      <c r="A12" s="61">
        <v>5</v>
      </c>
      <c r="B12" s="60" t="s">
        <v>152</v>
      </c>
      <c r="C12" s="61">
        <v>25</v>
      </c>
      <c r="D12" s="61">
        <v>80</v>
      </c>
      <c r="E12" s="61">
        <v>80</v>
      </c>
      <c r="F12" s="62">
        <v>85</v>
      </c>
      <c r="G12" s="62">
        <v>90</v>
      </c>
      <c r="H12" s="63">
        <v>16.59</v>
      </c>
      <c r="I12" s="64">
        <v>4.8221820373719098</v>
      </c>
      <c r="J12" s="65">
        <v>17.917200000000001</v>
      </c>
      <c r="K12" s="66">
        <v>19.350576</v>
      </c>
    </row>
    <row r="13" spans="1:11">
      <c r="A13" s="61">
        <v>6</v>
      </c>
      <c r="B13" s="60" t="s">
        <v>153</v>
      </c>
      <c r="C13" s="61">
        <v>30</v>
      </c>
      <c r="D13" s="61">
        <v>60</v>
      </c>
      <c r="E13" s="61">
        <v>60</v>
      </c>
      <c r="F13" s="62">
        <v>65</v>
      </c>
      <c r="G13" s="62">
        <v>70</v>
      </c>
      <c r="H13" s="63">
        <v>8.6999999999999993</v>
      </c>
      <c r="I13" s="64">
        <v>6.8965517241379297</v>
      </c>
      <c r="J13" s="65">
        <v>9.3960000000000008</v>
      </c>
      <c r="K13" s="66">
        <v>10.147679999999999</v>
      </c>
    </row>
    <row r="14" spans="1:11">
      <c r="A14" s="61">
        <v>7</v>
      </c>
      <c r="B14" s="60" t="s">
        <v>154</v>
      </c>
      <c r="C14" s="61">
        <v>30</v>
      </c>
      <c r="D14" s="61">
        <v>60</v>
      </c>
      <c r="E14" s="61">
        <v>60</v>
      </c>
      <c r="F14" s="62">
        <v>65</v>
      </c>
      <c r="G14" s="62">
        <v>70</v>
      </c>
      <c r="H14" s="63">
        <v>11.51</v>
      </c>
      <c r="I14" s="64">
        <v>5.2128583840138996</v>
      </c>
      <c r="J14" s="65">
        <v>12.4308</v>
      </c>
      <c r="K14" s="66">
        <v>13.425264</v>
      </c>
    </row>
    <row r="15" spans="1:11" ht="15" customHeight="1">
      <c r="A15" s="215" t="s">
        <v>155</v>
      </c>
      <c r="B15" s="215"/>
      <c r="C15" s="215"/>
      <c r="D15" s="215"/>
      <c r="E15" s="215"/>
      <c r="F15" s="55"/>
      <c r="G15" s="55"/>
      <c r="H15" s="67"/>
      <c r="I15" s="67"/>
      <c r="J15" s="68"/>
      <c r="K15" s="69"/>
    </row>
    <row r="16" spans="1:11">
      <c r="A16" s="59">
        <v>1</v>
      </c>
      <c r="B16" s="60" t="s">
        <v>156</v>
      </c>
      <c r="C16" s="61" t="s">
        <v>157</v>
      </c>
      <c r="D16" s="61">
        <v>14000</v>
      </c>
      <c r="E16" s="61">
        <v>16200</v>
      </c>
      <c r="F16" s="62">
        <v>16950</v>
      </c>
      <c r="G16" s="62">
        <v>18300</v>
      </c>
      <c r="H16" s="63">
        <v>3921.43</v>
      </c>
      <c r="I16" s="64">
        <v>4.1311460360123702</v>
      </c>
      <c r="J16" s="65">
        <v>4235.1444000000001</v>
      </c>
      <c r="K16" s="66">
        <v>4573.9559520000003</v>
      </c>
    </row>
    <row r="17" spans="1:11">
      <c r="A17" s="59">
        <v>2</v>
      </c>
      <c r="B17" s="60" t="s">
        <v>158</v>
      </c>
      <c r="C17" s="61" t="s">
        <v>159</v>
      </c>
      <c r="D17" s="61">
        <v>3200</v>
      </c>
      <c r="E17" s="61">
        <v>4000</v>
      </c>
      <c r="F17" s="62">
        <v>4200</v>
      </c>
      <c r="G17" s="62">
        <v>4350</v>
      </c>
      <c r="H17" s="63">
        <v>926.61</v>
      </c>
      <c r="I17" s="64">
        <v>4.3168107402251197</v>
      </c>
      <c r="J17" s="65">
        <v>1000.7388</v>
      </c>
      <c r="K17" s="66">
        <v>1080.797904</v>
      </c>
    </row>
    <row r="18" spans="1:11">
      <c r="A18" s="59">
        <v>3</v>
      </c>
      <c r="B18" s="60" t="s">
        <v>160</v>
      </c>
      <c r="C18" s="61" t="s">
        <v>161</v>
      </c>
      <c r="D18" s="61">
        <v>5500</v>
      </c>
      <c r="E18" s="61">
        <v>10600</v>
      </c>
      <c r="F18" s="62">
        <v>11500</v>
      </c>
      <c r="G18" s="62">
        <v>12400</v>
      </c>
      <c r="H18" s="63">
        <v>2650.11</v>
      </c>
      <c r="I18" s="64">
        <v>3.9998339691560001</v>
      </c>
      <c r="J18" s="65">
        <v>2862.1188000000002</v>
      </c>
      <c r="K18" s="66">
        <v>3091.0883039999999</v>
      </c>
    </row>
    <row r="19" spans="1:11" ht="24">
      <c r="A19" s="59">
        <v>4</v>
      </c>
      <c r="B19" s="60" t="s">
        <v>162</v>
      </c>
      <c r="C19" s="61" t="s">
        <v>163</v>
      </c>
      <c r="D19" s="61">
        <v>600</v>
      </c>
      <c r="E19" s="61">
        <v>650</v>
      </c>
      <c r="F19" s="62">
        <v>700</v>
      </c>
      <c r="G19" s="62">
        <v>770</v>
      </c>
      <c r="H19" s="70">
        <v>163.13</v>
      </c>
      <c r="I19" s="64">
        <v>3.9845521976337901</v>
      </c>
      <c r="J19" s="65">
        <v>176.18039999999999</v>
      </c>
      <c r="K19" s="66">
        <v>190.274832</v>
      </c>
    </row>
    <row r="20" spans="1:11" ht="24">
      <c r="A20" s="59">
        <v>5</v>
      </c>
      <c r="B20" s="60" t="s">
        <v>164</v>
      </c>
      <c r="C20" s="61" t="s">
        <v>165</v>
      </c>
      <c r="D20" s="61">
        <v>2500</v>
      </c>
      <c r="E20" s="61">
        <v>2850</v>
      </c>
      <c r="F20" s="62">
        <v>3100</v>
      </c>
      <c r="G20" s="62">
        <v>3300</v>
      </c>
      <c r="H20" s="63">
        <v>708.81</v>
      </c>
      <c r="I20" s="64">
        <v>4.0208236339780798</v>
      </c>
      <c r="J20" s="65">
        <v>765.51480000000004</v>
      </c>
      <c r="K20" s="66">
        <v>826.75598400000001</v>
      </c>
    </row>
    <row r="21" spans="1:11" ht="36">
      <c r="A21" s="59">
        <v>6</v>
      </c>
      <c r="B21" s="60" t="s">
        <v>166</v>
      </c>
      <c r="C21" s="61" t="s">
        <v>167</v>
      </c>
      <c r="D21" s="61">
        <v>600</v>
      </c>
      <c r="E21" s="61">
        <v>600</v>
      </c>
      <c r="F21" s="62">
        <v>650</v>
      </c>
      <c r="G21" s="62">
        <v>700</v>
      </c>
      <c r="H21" s="70">
        <v>141.13</v>
      </c>
      <c r="I21" s="64">
        <v>4.2513994189754101</v>
      </c>
      <c r="J21" s="65">
        <v>152.4204</v>
      </c>
      <c r="K21" s="66">
        <v>164.61403200000001</v>
      </c>
    </row>
    <row r="22" spans="1:11" ht="36">
      <c r="A22" s="59">
        <v>7</v>
      </c>
      <c r="B22" s="60" t="s">
        <v>168</v>
      </c>
      <c r="C22" s="61" t="s">
        <v>169</v>
      </c>
      <c r="D22" s="61">
        <v>2500</v>
      </c>
      <c r="E22" s="61">
        <v>1800</v>
      </c>
      <c r="F22" s="62">
        <v>1950</v>
      </c>
      <c r="G22" s="62">
        <v>2100</v>
      </c>
      <c r="H22" s="63">
        <v>401.94</v>
      </c>
      <c r="I22" s="64">
        <v>4.4782803403493103</v>
      </c>
      <c r="J22" s="65">
        <v>434.09519999999998</v>
      </c>
      <c r="K22" s="66">
        <v>468.82281599999999</v>
      </c>
    </row>
    <row r="23" spans="1:11" ht="24">
      <c r="A23" s="59">
        <v>8</v>
      </c>
      <c r="B23" s="60" t="s">
        <v>170</v>
      </c>
      <c r="C23" s="61" t="s">
        <v>171</v>
      </c>
      <c r="D23" s="61">
        <v>350</v>
      </c>
      <c r="E23" s="61">
        <v>290</v>
      </c>
      <c r="F23" s="62">
        <v>320</v>
      </c>
      <c r="G23" s="62">
        <v>350</v>
      </c>
      <c r="H23" s="70">
        <v>68.12</v>
      </c>
      <c r="I23" s="64">
        <v>4.2571931884909002</v>
      </c>
      <c r="J23" s="65">
        <v>73.569599999999994</v>
      </c>
      <c r="K23" s="66">
        <v>79.455168</v>
      </c>
    </row>
    <row r="24" spans="1:11" ht="36">
      <c r="A24" s="59">
        <v>9</v>
      </c>
      <c r="B24" s="60" t="s">
        <v>172</v>
      </c>
      <c r="C24" s="61" t="s">
        <v>173</v>
      </c>
      <c r="D24" s="61">
        <v>320</v>
      </c>
      <c r="E24" s="61">
        <v>450</v>
      </c>
      <c r="F24" s="62">
        <v>480</v>
      </c>
      <c r="G24" s="62">
        <v>520</v>
      </c>
      <c r="H24" s="63">
        <v>109.71</v>
      </c>
      <c r="I24" s="64">
        <v>4.1017227235438902</v>
      </c>
      <c r="J24" s="65">
        <v>118.4868</v>
      </c>
      <c r="K24" s="66">
        <v>127.965744</v>
      </c>
    </row>
    <row r="25" spans="1:11" ht="24">
      <c r="A25" s="59">
        <v>10</v>
      </c>
      <c r="B25" s="60" t="s">
        <v>174</v>
      </c>
      <c r="C25" s="61" t="s">
        <v>175</v>
      </c>
      <c r="D25" s="61">
        <v>380</v>
      </c>
      <c r="E25" s="61">
        <v>380</v>
      </c>
      <c r="F25" s="62">
        <v>410</v>
      </c>
      <c r="G25" s="62">
        <v>440</v>
      </c>
      <c r="H25" s="63">
        <v>82.25</v>
      </c>
      <c r="I25" s="64">
        <v>4.62006079027356</v>
      </c>
      <c r="J25" s="65">
        <v>88.83</v>
      </c>
      <c r="K25" s="66">
        <v>95.936400000000006</v>
      </c>
    </row>
    <row r="26" spans="1:11" ht="24">
      <c r="A26" s="59">
        <v>11</v>
      </c>
      <c r="B26" s="60" t="s">
        <v>176</v>
      </c>
      <c r="C26" s="61" t="s">
        <v>177</v>
      </c>
      <c r="D26" s="61">
        <v>490</v>
      </c>
      <c r="E26" s="61">
        <v>680</v>
      </c>
      <c r="F26" s="62">
        <v>730</v>
      </c>
      <c r="G26" s="62">
        <v>790</v>
      </c>
      <c r="H26" s="63">
        <v>168.05</v>
      </c>
      <c r="I26" s="64">
        <v>4.0464147575126503</v>
      </c>
      <c r="J26" s="65">
        <v>181.494</v>
      </c>
      <c r="K26" s="66">
        <v>196.01352</v>
      </c>
    </row>
    <row r="27" spans="1:11" ht="24">
      <c r="A27" s="59">
        <v>12</v>
      </c>
      <c r="B27" s="60" t="s">
        <v>178</v>
      </c>
      <c r="C27" s="61" t="s">
        <v>179</v>
      </c>
      <c r="D27" s="61">
        <v>350</v>
      </c>
      <c r="E27" s="61">
        <v>650</v>
      </c>
      <c r="F27" s="62">
        <v>710</v>
      </c>
      <c r="G27" s="62">
        <v>770</v>
      </c>
      <c r="H27" s="63">
        <v>163.38999999999999</v>
      </c>
      <c r="I27" s="64">
        <v>3.97821164085929</v>
      </c>
      <c r="J27" s="65">
        <v>176.46119999999999</v>
      </c>
      <c r="K27" s="66">
        <v>190.57809599999999</v>
      </c>
    </row>
    <row r="28" spans="1:11" ht="24">
      <c r="A28" s="59">
        <v>13</v>
      </c>
      <c r="B28" s="60" t="s">
        <v>180</v>
      </c>
      <c r="C28" s="61" t="s">
        <v>181</v>
      </c>
      <c r="D28" s="61">
        <v>400</v>
      </c>
      <c r="E28" s="61">
        <v>250</v>
      </c>
      <c r="F28" s="62">
        <v>270</v>
      </c>
      <c r="G28" s="62">
        <v>290</v>
      </c>
      <c r="H28" s="63">
        <v>48.33</v>
      </c>
      <c r="I28" s="64">
        <v>5.1727705358990299</v>
      </c>
      <c r="J28" s="65">
        <v>52.196399999999997</v>
      </c>
      <c r="K28" s="66">
        <v>56.372112000000001</v>
      </c>
    </row>
    <row r="29" spans="1:11">
      <c r="A29" s="59"/>
      <c r="B29" s="60"/>
      <c r="C29" s="61"/>
      <c r="D29" s="61"/>
      <c r="E29" s="61"/>
      <c r="F29" s="62"/>
      <c r="G29" s="62"/>
      <c r="H29" s="63"/>
      <c r="I29" s="64"/>
      <c r="J29" s="65"/>
      <c r="K29" s="66"/>
    </row>
    <row r="30" spans="1:11" ht="15" customHeight="1">
      <c r="A30" s="215" t="s">
        <v>182</v>
      </c>
      <c r="B30" s="215"/>
      <c r="C30" s="215"/>
      <c r="D30" s="215"/>
      <c r="E30" s="215"/>
      <c r="F30" s="55"/>
      <c r="G30" s="55"/>
      <c r="H30" s="67"/>
      <c r="I30" s="67"/>
      <c r="J30" s="68"/>
      <c r="K30" s="69"/>
    </row>
    <row r="31" spans="1:11" ht="24">
      <c r="A31" s="59">
        <v>1</v>
      </c>
      <c r="B31" s="60" t="s">
        <v>183</v>
      </c>
      <c r="C31" s="61">
        <v>220</v>
      </c>
      <c r="D31" s="61">
        <v>600</v>
      </c>
      <c r="E31" s="61">
        <v>600</v>
      </c>
      <c r="F31" s="62">
        <v>650</v>
      </c>
      <c r="G31" s="62">
        <v>690</v>
      </c>
      <c r="H31" s="63">
        <v>87.76</v>
      </c>
      <c r="I31" s="64">
        <v>6.8368277119416598</v>
      </c>
      <c r="J31" s="65">
        <v>94.780799999999999</v>
      </c>
      <c r="K31" s="66">
        <v>102.363264</v>
      </c>
    </row>
    <row r="32" spans="1:11" ht="24">
      <c r="A32" s="59">
        <v>2</v>
      </c>
      <c r="B32" s="60" t="s">
        <v>184</v>
      </c>
      <c r="C32" s="61" t="s">
        <v>185</v>
      </c>
      <c r="D32" s="61">
        <v>850</v>
      </c>
      <c r="E32" s="61">
        <v>850</v>
      </c>
      <c r="F32" s="62">
        <v>1000</v>
      </c>
      <c r="G32" s="62">
        <v>1100</v>
      </c>
      <c r="H32" s="63">
        <v>231.85</v>
      </c>
      <c r="I32" s="64">
        <v>3.66616346775933</v>
      </c>
      <c r="J32" s="65">
        <v>250.398</v>
      </c>
      <c r="K32" s="66">
        <v>270.42984000000001</v>
      </c>
    </row>
    <row r="33" spans="1:11" ht="24">
      <c r="A33" s="59">
        <v>3</v>
      </c>
      <c r="B33" s="60" t="s">
        <v>186</v>
      </c>
      <c r="C33" s="61" t="s">
        <v>187</v>
      </c>
      <c r="D33" s="61">
        <v>400</v>
      </c>
      <c r="E33" s="61">
        <v>400</v>
      </c>
      <c r="F33" s="62">
        <v>430</v>
      </c>
      <c r="G33" s="62">
        <v>470</v>
      </c>
      <c r="H33" s="63">
        <v>72.09</v>
      </c>
      <c r="I33" s="64">
        <v>5.5486197808295197</v>
      </c>
      <c r="J33" s="65">
        <v>77.857200000000006</v>
      </c>
      <c r="K33" s="66">
        <v>84.085775999999996</v>
      </c>
    </row>
    <row r="34" spans="1:11" ht="36">
      <c r="A34" s="59">
        <v>4</v>
      </c>
      <c r="B34" s="60" t="s">
        <v>188</v>
      </c>
      <c r="C34" s="61" t="s">
        <v>189</v>
      </c>
      <c r="D34" s="61">
        <v>600</v>
      </c>
      <c r="E34" s="61">
        <v>600</v>
      </c>
      <c r="F34" s="62">
        <v>650</v>
      </c>
      <c r="G34" s="62">
        <v>690</v>
      </c>
      <c r="H34" s="63">
        <v>134.1</v>
      </c>
      <c r="I34" s="64">
        <v>4.4742729306487696</v>
      </c>
      <c r="J34" s="65">
        <v>144.828</v>
      </c>
      <c r="K34" s="66">
        <v>156.41424000000001</v>
      </c>
    </row>
    <row r="35" spans="1:11" ht="36">
      <c r="A35" s="59">
        <v>5</v>
      </c>
      <c r="B35" s="60" t="s">
        <v>190</v>
      </c>
      <c r="C35" s="61" t="s">
        <v>191</v>
      </c>
      <c r="D35" s="61">
        <v>700</v>
      </c>
      <c r="E35" s="61">
        <v>1240</v>
      </c>
      <c r="F35" s="62">
        <v>1300</v>
      </c>
      <c r="G35" s="62">
        <v>1390</v>
      </c>
      <c r="H35" s="63">
        <v>298.10000000000002</v>
      </c>
      <c r="I35" s="64">
        <v>4.1596779604159702</v>
      </c>
      <c r="J35" s="65">
        <v>321.94799999999998</v>
      </c>
      <c r="K35" s="66">
        <v>347.70384000000001</v>
      </c>
    </row>
    <row r="36" spans="1:11" ht="24">
      <c r="A36" s="59">
        <v>6</v>
      </c>
      <c r="B36" s="60" t="s">
        <v>192</v>
      </c>
      <c r="C36" s="61" t="s">
        <v>193</v>
      </c>
      <c r="D36" s="61">
        <v>600</v>
      </c>
      <c r="E36" s="61">
        <v>600</v>
      </c>
      <c r="F36" s="62">
        <v>650</v>
      </c>
      <c r="G36" s="62">
        <v>690</v>
      </c>
      <c r="H36" s="63">
        <v>88.96</v>
      </c>
      <c r="I36" s="64">
        <v>6.7446043165467602</v>
      </c>
      <c r="J36" s="65">
        <v>96.076800000000006</v>
      </c>
      <c r="K36" s="66">
        <v>103.762944</v>
      </c>
    </row>
    <row r="37" spans="1:11" ht="36">
      <c r="A37" s="59">
        <v>7</v>
      </c>
      <c r="B37" s="60" t="s">
        <v>194</v>
      </c>
      <c r="C37" s="61" t="s">
        <v>195</v>
      </c>
      <c r="D37" s="61">
        <v>850</v>
      </c>
      <c r="E37" s="61">
        <v>600</v>
      </c>
      <c r="F37" s="62">
        <v>650</v>
      </c>
      <c r="G37" s="62">
        <v>690</v>
      </c>
      <c r="H37" s="63">
        <v>126.9</v>
      </c>
      <c r="I37" s="64">
        <v>4.72813238770686</v>
      </c>
      <c r="J37" s="65">
        <v>137.05199999999999</v>
      </c>
      <c r="K37" s="66">
        <v>148.01616000000001</v>
      </c>
    </row>
    <row r="38" spans="1:11">
      <c r="A38" s="59">
        <v>8</v>
      </c>
      <c r="B38" s="60" t="s">
        <v>196</v>
      </c>
      <c r="C38" s="61" t="s">
        <v>197</v>
      </c>
      <c r="D38" s="61">
        <v>600</v>
      </c>
      <c r="E38" s="61">
        <v>660</v>
      </c>
      <c r="F38" s="62">
        <v>700</v>
      </c>
      <c r="G38" s="62">
        <v>750</v>
      </c>
      <c r="H38" s="63">
        <v>160.6</v>
      </c>
      <c r="I38" s="64">
        <v>4.10958904109589</v>
      </c>
      <c r="J38" s="65">
        <v>173.44800000000001</v>
      </c>
      <c r="K38" s="66">
        <v>187.32383999999999</v>
      </c>
    </row>
    <row r="39" spans="1:11">
      <c r="A39" s="59">
        <v>9</v>
      </c>
      <c r="B39" s="60" t="s">
        <v>198</v>
      </c>
      <c r="C39" s="61">
        <v>300</v>
      </c>
      <c r="D39" s="61">
        <v>400</v>
      </c>
      <c r="E39" s="61">
        <v>400</v>
      </c>
      <c r="F39" s="62">
        <v>430</v>
      </c>
      <c r="G39" s="62">
        <v>470</v>
      </c>
      <c r="H39" s="63">
        <v>83.23</v>
      </c>
      <c r="I39" s="64">
        <v>4.8059593896431601</v>
      </c>
      <c r="J39" s="65">
        <v>89.888400000000004</v>
      </c>
      <c r="K39" s="66">
        <v>97.079471999999996</v>
      </c>
    </row>
    <row r="40" spans="1:11" ht="36">
      <c r="A40" s="59">
        <v>10</v>
      </c>
      <c r="B40" s="60" t="s">
        <v>199</v>
      </c>
      <c r="C40" s="61" t="s">
        <v>200</v>
      </c>
      <c r="D40" s="61">
        <v>800</v>
      </c>
      <c r="E40" s="61">
        <v>450</v>
      </c>
      <c r="F40" s="62">
        <v>490</v>
      </c>
      <c r="G40" s="62">
        <v>530</v>
      </c>
      <c r="H40" s="63">
        <v>77.290000000000006</v>
      </c>
      <c r="I40" s="64">
        <v>5.8222279725708397</v>
      </c>
      <c r="J40" s="65">
        <v>83.473200000000006</v>
      </c>
      <c r="K40" s="66">
        <v>90.151055999999997</v>
      </c>
    </row>
    <row r="41" spans="1:11" hidden="1">
      <c r="A41" s="71"/>
      <c r="B41" s="72"/>
      <c r="C41" s="73"/>
      <c r="D41" s="73"/>
      <c r="E41" s="73"/>
      <c r="F41" s="74"/>
      <c r="G41" s="74"/>
      <c r="H41" s="75"/>
      <c r="I41" s="76"/>
      <c r="J41" s="77"/>
      <c r="K41" s="77"/>
    </row>
    <row r="42" spans="1:11" hidden="1">
      <c r="A42" s="71"/>
      <c r="B42" s="72"/>
      <c r="C42" s="73"/>
      <c r="D42" s="73"/>
      <c r="E42" s="73"/>
      <c r="F42" s="74"/>
      <c r="G42" s="74"/>
      <c r="H42" s="78"/>
      <c r="I42" s="79"/>
      <c r="J42" s="77"/>
      <c r="K42" s="77"/>
    </row>
    <row r="43" spans="1:11" hidden="1">
      <c r="A43" s="49" t="s">
        <v>116</v>
      </c>
      <c r="B43" s="49" t="s">
        <v>138</v>
      </c>
      <c r="C43" s="49" t="s">
        <v>117</v>
      </c>
      <c r="D43" s="49" t="s">
        <v>139</v>
      </c>
      <c r="E43" s="49" t="s">
        <v>140</v>
      </c>
      <c r="F43" s="51" t="s">
        <v>141</v>
      </c>
      <c r="G43" s="51" t="s">
        <v>142</v>
      </c>
      <c r="H43" s="52" t="s">
        <v>143</v>
      </c>
      <c r="I43" s="52" t="s">
        <v>144</v>
      </c>
      <c r="J43" s="53" t="s">
        <v>145</v>
      </c>
      <c r="K43" s="54" t="s">
        <v>146</v>
      </c>
    </row>
    <row r="44" spans="1:11" ht="15" customHeight="1">
      <c r="A44" s="215" t="s">
        <v>201</v>
      </c>
      <c r="B44" s="215"/>
      <c r="C44" s="215"/>
      <c r="D44" s="215"/>
      <c r="E44" s="215"/>
      <c r="F44" s="80"/>
      <c r="G44" s="80"/>
      <c r="H44" s="81"/>
      <c r="I44" s="67"/>
      <c r="J44" s="82"/>
      <c r="K44" s="83"/>
    </row>
    <row r="45" spans="1:11" ht="24">
      <c r="A45" s="59">
        <v>1</v>
      </c>
      <c r="B45" s="60" t="s">
        <v>202</v>
      </c>
      <c r="C45" s="61">
        <v>155</v>
      </c>
      <c r="D45" s="61">
        <v>450</v>
      </c>
      <c r="E45" s="61">
        <v>450</v>
      </c>
      <c r="F45" s="62">
        <v>490</v>
      </c>
      <c r="G45" s="62">
        <v>530</v>
      </c>
      <c r="H45" s="63">
        <v>92.05</v>
      </c>
      <c r="I45" s="64">
        <v>4.8886474741988097</v>
      </c>
      <c r="J45" s="65">
        <v>99.414000000000001</v>
      </c>
      <c r="K45" s="66">
        <v>107.36712</v>
      </c>
    </row>
    <row r="46" spans="1:11">
      <c r="A46" s="59">
        <v>2</v>
      </c>
      <c r="B46" s="60" t="s">
        <v>203</v>
      </c>
      <c r="C46" s="61">
        <v>140</v>
      </c>
      <c r="D46" s="61">
        <v>180</v>
      </c>
      <c r="E46" s="61">
        <v>200</v>
      </c>
      <c r="F46" s="62">
        <v>220</v>
      </c>
      <c r="G46" s="62">
        <v>240</v>
      </c>
      <c r="H46" s="63">
        <v>40.630000000000003</v>
      </c>
      <c r="I46" s="64">
        <v>4.9224710804824001</v>
      </c>
      <c r="J46" s="65">
        <v>43.880400000000002</v>
      </c>
      <c r="K46" s="66">
        <v>47.390832000000003</v>
      </c>
    </row>
    <row r="47" spans="1:11">
      <c r="A47" s="59">
        <v>3</v>
      </c>
      <c r="B47" s="60" t="s">
        <v>204</v>
      </c>
      <c r="C47" s="61">
        <v>140</v>
      </c>
      <c r="D47" s="61"/>
      <c r="E47" s="61">
        <v>200</v>
      </c>
      <c r="F47" s="62">
        <v>220</v>
      </c>
      <c r="G47" s="62">
        <v>240</v>
      </c>
      <c r="H47" s="63">
        <v>34.78</v>
      </c>
      <c r="I47" s="64">
        <v>5.7504312823461801</v>
      </c>
      <c r="J47" s="65">
        <v>37.562399999999997</v>
      </c>
      <c r="K47" s="66">
        <v>40.567391999999998</v>
      </c>
    </row>
    <row r="48" spans="1:11" ht="15" customHeight="1">
      <c r="A48" s="215" t="s">
        <v>205</v>
      </c>
      <c r="B48" s="215"/>
      <c r="C48" s="215"/>
      <c r="D48" s="215"/>
      <c r="E48" s="215"/>
      <c r="F48" s="55"/>
      <c r="G48" s="55"/>
      <c r="H48" s="67"/>
      <c r="I48" s="67"/>
      <c r="J48" s="68"/>
      <c r="K48" s="69"/>
    </row>
    <row r="49" spans="1:11">
      <c r="A49" s="59">
        <v>1</v>
      </c>
      <c r="B49" s="60" t="s">
        <v>206</v>
      </c>
      <c r="C49" s="61" t="s">
        <v>207</v>
      </c>
      <c r="D49" s="61">
        <v>12000</v>
      </c>
      <c r="E49" s="61">
        <v>15400</v>
      </c>
      <c r="F49" s="62">
        <v>16500</v>
      </c>
      <c r="G49" s="62">
        <v>17800</v>
      </c>
      <c r="H49" s="63">
        <v>3813.65</v>
      </c>
      <c r="I49" s="64">
        <v>4.0381262045546897</v>
      </c>
      <c r="J49" s="65">
        <v>4118.7420000000002</v>
      </c>
      <c r="K49" s="66">
        <v>4448.24136</v>
      </c>
    </row>
    <row r="50" spans="1:11" ht="24">
      <c r="A50" s="59">
        <v>2</v>
      </c>
      <c r="B50" s="60" t="s">
        <v>208</v>
      </c>
      <c r="C50" s="61" t="s">
        <v>209</v>
      </c>
      <c r="D50" s="61">
        <v>15000</v>
      </c>
      <c r="E50" s="61">
        <v>15000</v>
      </c>
      <c r="F50" s="62">
        <v>15900</v>
      </c>
      <c r="G50" s="62">
        <v>16900</v>
      </c>
      <c r="H50" s="63">
        <v>3038.09</v>
      </c>
      <c r="I50" s="64">
        <v>4.93731258784302</v>
      </c>
      <c r="J50" s="65">
        <v>3281.1372000000001</v>
      </c>
      <c r="K50" s="66">
        <v>3543.6281760000002</v>
      </c>
    </row>
    <row r="51" spans="1:11">
      <c r="A51" s="59">
        <v>3</v>
      </c>
      <c r="B51" s="60" t="s">
        <v>210</v>
      </c>
      <c r="C51" s="61" t="s">
        <v>211</v>
      </c>
      <c r="D51" s="61">
        <v>17500</v>
      </c>
      <c r="E51" s="61">
        <v>17500</v>
      </c>
      <c r="F51" s="62">
        <v>18500</v>
      </c>
      <c r="G51" s="62">
        <v>19500</v>
      </c>
      <c r="H51" s="63">
        <v>4092.53</v>
      </c>
      <c r="I51" s="64">
        <v>4.2760834984716096</v>
      </c>
      <c r="J51" s="65">
        <v>4419.9323999999997</v>
      </c>
      <c r="K51" s="66">
        <v>4773.5269920000001</v>
      </c>
    </row>
    <row r="52" spans="1:11" ht="24">
      <c r="A52" s="59">
        <v>4</v>
      </c>
      <c r="B52" s="60" t="s">
        <v>212</v>
      </c>
      <c r="C52" s="61" t="s">
        <v>213</v>
      </c>
      <c r="D52" s="61">
        <v>4900</v>
      </c>
      <c r="E52" s="61">
        <v>7800</v>
      </c>
      <c r="F52" s="62">
        <v>8400</v>
      </c>
      <c r="G52" s="62">
        <v>9100</v>
      </c>
      <c r="H52" s="63">
        <v>1940.4</v>
      </c>
      <c r="I52" s="64">
        <v>4.0197897340754496</v>
      </c>
      <c r="J52" s="65">
        <v>2095.6320000000001</v>
      </c>
      <c r="K52" s="66">
        <v>2263.2825600000001</v>
      </c>
    </row>
    <row r="53" spans="1:11">
      <c r="A53" s="59">
        <v>5</v>
      </c>
      <c r="B53" s="60" t="s">
        <v>214</v>
      </c>
      <c r="C53" s="61" t="s">
        <v>215</v>
      </c>
      <c r="D53" s="61">
        <v>7000</v>
      </c>
      <c r="E53" s="61">
        <v>13300</v>
      </c>
      <c r="F53" s="62">
        <v>14100</v>
      </c>
      <c r="G53" s="62">
        <v>15200</v>
      </c>
      <c r="H53" s="63">
        <v>3257.16</v>
      </c>
      <c r="I53" s="64">
        <v>4.0833118422183698</v>
      </c>
      <c r="J53" s="65">
        <v>3517.7328000000002</v>
      </c>
      <c r="K53" s="66">
        <v>3799.1514240000001</v>
      </c>
    </row>
    <row r="54" spans="1:11">
      <c r="A54" s="59">
        <v>6</v>
      </c>
      <c r="B54" s="60" t="s">
        <v>216</v>
      </c>
      <c r="C54" s="61" t="s">
        <v>217</v>
      </c>
      <c r="D54" s="61">
        <v>9000</v>
      </c>
      <c r="E54" s="61">
        <v>10900</v>
      </c>
      <c r="F54" s="62">
        <v>11200</v>
      </c>
      <c r="G54" s="62">
        <v>12000</v>
      </c>
      <c r="H54" s="63">
        <v>2570.75</v>
      </c>
      <c r="I54" s="64">
        <v>4.2400077798307896</v>
      </c>
      <c r="J54" s="65">
        <v>2776.41</v>
      </c>
      <c r="K54" s="66">
        <v>2998.5228000000002</v>
      </c>
    </row>
    <row r="55" spans="1:11">
      <c r="A55" s="59">
        <v>7</v>
      </c>
      <c r="B55" s="60" t="s">
        <v>218</v>
      </c>
      <c r="C55" s="61" t="s">
        <v>219</v>
      </c>
      <c r="D55" s="61">
        <v>8000</v>
      </c>
      <c r="E55" s="61">
        <v>11900</v>
      </c>
      <c r="F55" s="62">
        <v>12400</v>
      </c>
      <c r="G55" s="62">
        <v>13500</v>
      </c>
      <c r="H55" s="63">
        <v>2870.02</v>
      </c>
      <c r="I55" s="64">
        <v>4.1463125692503899</v>
      </c>
      <c r="J55" s="65">
        <v>3099.6215999999999</v>
      </c>
      <c r="K55" s="66">
        <v>3347.591328</v>
      </c>
    </row>
    <row r="56" spans="1:11" ht="24">
      <c r="A56" s="84">
        <v>9</v>
      </c>
      <c r="B56" s="60" t="s">
        <v>220</v>
      </c>
      <c r="C56" s="61" t="s">
        <v>221</v>
      </c>
      <c r="D56" s="85">
        <v>3500</v>
      </c>
      <c r="E56" s="61">
        <v>3800</v>
      </c>
      <c r="F56" s="62">
        <v>4100</v>
      </c>
      <c r="G56" s="62">
        <v>4500</v>
      </c>
      <c r="H56" s="63">
        <v>946.81</v>
      </c>
      <c r="I56" s="64">
        <v>4.0134768327330699</v>
      </c>
      <c r="J56" s="65">
        <v>1022.5548</v>
      </c>
      <c r="K56" s="66">
        <v>1104.3591839999999</v>
      </c>
    </row>
    <row r="57" spans="1:11" ht="15" customHeight="1">
      <c r="A57" s="215" t="s">
        <v>222</v>
      </c>
      <c r="B57" s="215"/>
      <c r="C57" s="215"/>
      <c r="D57" s="215"/>
      <c r="E57" s="215"/>
      <c r="F57" s="55"/>
      <c r="G57" s="55"/>
      <c r="H57" s="67"/>
      <c r="I57" s="67"/>
      <c r="J57" s="68"/>
      <c r="K57" s="69"/>
    </row>
    <row r="58" spans="1:11" ht="24">
      <c r="A58" s="59">
        <v>1</v>
      </c>
      <c r="B58" s="60" t="s">
        <v>223</v>
      </c>
      <c r="C58" s="61" t="s">
        <v>224</v>
      </c>
      <c r="D58" s="61">
        <v>680</v>
      </c>
      <c r="E58" s="61">
        <v>680</v>
      </c>
      <c r="F58" s="62">
        <v>730</v>
      </c>
      <c r="G58" s="62">
        <v>790</v>
      </c>
      <c r="H58" s="63">
        <v>152.62</v>
      </c>
      <c r="I58" s="64">
        <v>4.45551041803171</v>
      </c>
      <c r="J58" s="65">
        <v>164.8296</v>
      </c>
      <c r="K58" s="66">
        <v>178.01596799999999</v>
      </c>
    </row>
    <row r="59" spans="1:11" ht="24">
      <c r="A59" s="59">
        <v>2</v>
      </c>
      <c r="B59" s="60" t="s">
        <v>225</v>
      </c>
      <c r="C59" s="61" t="s">
        <v>226</v>
      </c>
      <c r="D59" s="61">
        <v>650</v>
      </c>
      <c r="E59" s="61">
        <v>830</v>
      </c>
      <c r="F59" s="62">
        <v>890</v>
      </c>
      <c r="G59" s="62">
        <v>970</v>
      </c>
      <c r="H59" s="63">
        <v>205.93</v>
      </c>
      <c r="I59" s="64">
        <v>4.0304957995435302</v>
      </c>
      <c r="J59" s="65">
        <v>222.40440000000001</v>
      </c>
      <c r="K59" s="66">
        <v>240.196752</v>
      </c>
    </row>
    <row r="60" spans="1:11" ht="24">
      <c r="A60" s="59">
        <v>3</v>
      </c>
      <c r="B60" s="60" t="s">
        <v>227</v>
      </c>
      <c r="C60" s="61" t="s">
        <v>228</v>
      </c>
      <c r="D60" s="61"/>
      <c r="E60" s="61">
        <v>690</v>
      </c>
      <c r="F60" s="62">
        <v>740</v>
      </c>
      <c r="G60" s="62">
        <v>800</v>
      </c>
      <c r="H60" s="63">
        <v>159.99</v>
      </c>
      <c r="I60" s="64">
        <v>4.3127695480967603</v>
      </c>
      <c r="J60" s="65">
        <v>172.78919999999999</v>
      </c>
      <c r="K60" s="66">
        <v>186.612336</v>
      </c>
    </row>
    <row r="61" spans="1:11" ht="24">
      <c r="A61" s="59">
        <v>4</v>
      </c>
      <c r="B61" s="60" t="s">
        <v>229</v>
      </c>
      <c r="C61" s="61" t="s">
        <v>230</v>
      </c>
      <c r="D61" s="61">
        <v>600</v>
      </c>
      <c r="E61" s="61">
        <v>770</v>
      </c>
      <c r="F61" s="62">
        <v>830</v>
      </c>
      <c r="G61" s="62">
        <v>900</v>
      </c>
      <c r="H61" s="63">
        <v>191.91</v>
      </c>
      <c r="I61" s="64">
        <v>4.0122974310874904</v>
      </c>
      <c r="J61" s="65">
        <v>207.2628</v>
      </c>
      <c r="K61" s="66">
        <v>223.84382400000001</v>
      </c>
    </row>
    <row r="62" spans="1:11">
      <c r="A62" s="61">
        <v>5</v>
      </c>
      <c r="B62" s="60" t="s">
        <v>231</v>
      </c>
      <c r="C62" s="61">
        <v>200</v>
      </c>
      <c r="D62" s="61"/>
      <c r="E62" s="61">
        <v>900</v>
      </c>
      <c r="F62" s="62">
        <v>980</v>
      </c>
      <c r="G62" s="62">
        <v>1050</v>
      </c>
      <c r="H62" s="63">
        <v>207.13</v>
      </c>
      <c r="I62" s="64">
        <v>4.3450972819002596</v>
      </c>
      <c r="J62" s="65">
        <v>223.7004</v>
      </c>
      <c r="K62" s="66">
        <v>241.59643199999999</v>
      </c>
    </row>
    <row r="63" spans="1:11">
      <c r="A63" s="59">
        <v>6</v>
      </c>
      <c r="B63" s="60" t="s">
        <v>232</v>
      </c>
      <c r="C63" s="61">
        <v>200</v>
      </c>
      <c r="D63" s="61"/>
      <c r="E63" s="61">
        <v>790</v>
      </c>
      <c r="F63" s="62">
        <v>860</v>
      </c>
      <c r="G63" s="62">
        <v>930</v>
      </c>
      <c r="H63" s="63">
        <v>197.6</v>
      </c>
      <c r="I63" s="64">
        <v>3.99797570850202</v>
      </c>
      <c r="J63" s="65">
        <v>213.40799999999999</v>
      </c>
      <c r="K63" s="66">
        <v>230.48063999999999</v>
      </c>
    </row>
    <row r="64" spans="1:11">
      <c r="A64" s="59">
        <v>7</v>
      </c>
      <c r="B64" s="60" t="s">
        <v>233</v>
      </c>
      <c r="C64" s="61" t="s">
        <v>234</v>
      </c>
      <c r="D64" s="61">
        <v>600</v>
      </c>
      <c r="E64" s="61">
        <v>550</v>
      </c>
      <c r="F64" s="62">
        <v>590</v>
      </c>
      <c r="G64" s="62">
        <v>640</v>
      </c>
      <c r="H64" s="63">
        <v>117.94</v>
      </c>
      <c r="I64" s="64">
        <v>4.6633881634729502</v>
      </c>
      <c r="J64" s="65">
        <v>127.37520000000001</v>
      </c>
      <c r="K64" s="66">
        <v>137.56521599999999</v>
      </c>
    </row>
    <row r="65" spans="1:12" ht="15" customHeight="1">
      <c r="A65" s="215" t="s">
        <v>69</v>
      </c>
      <c r="B65" s="215"/>
      <c r="C65" s="215"/>
      <c r="D65" s="215"/>
      <c r="E65" s="215"/>
      <c r="F65" s="55"/>
      <c r="G65" s="55"/>
      <c r="H65" s="67"/>
      <c r="I65" s="67"/>
      <c r="J65" s="68"/>
      <c r="K65" s="69"/>
    </row>
    <row r="66" spans="1:12">
      <c r="A66" s="59">
        <v>1</v>
      </c>
      <c r="B66" s="60" t="s">
        <v>235</v>
      </c>
      <c r="C66" s="61">
        <v>150</v>
      </c>
      <c r="D66" s="61">
        <v>170</v>
      </c>
      <c r="E66" s="61">
        <v>170</v>
      </c>
      <c r="F66" s="62">
        <v>185</v>
      </c>
      <c r="G66" s="62">
        <v>200</v>
      </c>
      <c r="H66" s="63">
        <v>35.14</v>
      </c>
      <c r="I66" s="64">
        <v>4.8377916903813301</v>
      </c>
      <c r="J66" s="65">
        <v>37.9512</v>
      </c>
      <c r="K66" s="66">
        <v>40.987296000000001</v>
      </c>
    </row>
    <row r="67" spans="1:12">
      <c r="A67" s="59">
        <v>2</v>
      </c>
      <c r="B67" s="60" t="s">
        <v>236</v>
      </c>
      <c r="C67" s="61">
        <v>150</v>
      </c>
      <c r="D67" s="61">
        <v>100</v>
      </c>
      <c r="E67" s="61">
        <v>100</v>
      </c>
      <c r="F67" s="62">
        <v>110</v>
      </c>
      <c r="G67" s="62">
        <v>120</v>
      </c>
      <c r="H67" s="63">
        <v>12</v>
      </c>
      <c r="I67" s="64">
        <v>8.3333333333333304</v>
      </c>
      <c r="J67" s="65">
        <v>12.96</v>
      </c>
      <c r="K67" s="66">
        <v>13.9968</v>
      </c>
    </row>
    <row r="68" spans="1:12">
      <c r="A68" s="59">
        <v>3</v>
      </c>
      <c r="B68" s="60" t="s">
        <v>75</v>
      </c>
      <c r="C68" s="61">
        <v>150</v>
      </c>
      <c r="D68" s="61">
        <v>100</v>
      </c>
      <c r="E68" s="61">
        <v>150</v>
      </c>
      <c r="F68" s="62">
        <v>165</v>
      </c>
      <c r="G68" s="62">
        <v>175</v>
      </c>
      <c r="H68" s="63">
        <v>33.479999999999997</v>
      </c>
      <c r="I68" s="64">
        <v>4.4802867383512597</v>
      </c>
      <c r="J68" s="65">
        <v>36.1584</v>
      </c>
      <c r="K68" s="66">
        <v>39.051071999999998</v>
      </c>
    </row>
    <row r="69" spans="1:12">
      <c r="A69" s="59">
        <v>4</v>
      </c>
      <c r="B69" s="60" t="s">
        <v>237</v>
      </c>
      <c r="C69" s="61">
        <v>150</v>
      </c>
      <c r="D69" s="61">
        <v>100</v>
      </c>
      <c r="E69" s="61">
        <v>100</v>
      </c>
      <c r="F69" s="62">
        <v>110</v>
      </c>
      <c r="G69" s="62">
        <v>120</v>
      </c>
      <c r="H69" s="63">
        <v>10.43</v>
      </c>
      <c r="I69" s="64">
        <v>9.5877277085330803</v>
      </c>
      <c r="J69" s="65">
        <v>11.2644</v>
      </c>
      <c r="K69" s="66">
        <v>12.165552</v>
      </c>
    </row>
    <row r="70" spans="1:12" ht="15" customHeight="1">
      <c r="A70" s="215" t="s">
        <v>238</v>
      </c>
      <c r="B70" s="215"/>
      <c r="C70" s="215"/>
      <c r="D70" s="215"/>
      <c r="E70" s="215"/>
      <c r="F70" s="55"/>
      <c r="G70" s="55"/>
      <c r="H70" s="67"/>
      <c r="I70" s="67"/>
      <c r="J70" s="68"/>
      <c r="K70" s="69"/>
    </row>
    <row r="71" spans="1:12" ht="24">
      <c r="A71" s="61">
        <v>1</v>
      </c>
      <c r="B71" s="60" t="s">
        <v>239</v>
      </c>
      <c r="C71" s="61" t="s">
        <v>240</v>
      </c>
      <c r="D71" s="61">
        <v>1050</v>
      </c>
      <c r="E71" s="61">
        <v>1050</v>
      </c>
      <c r="F71" s="62">
        <v>1150</v>
      </c>
      <c r="G71" s="62">
        <v>1250</v>
      </c>
      <c r="H71" s="63">
        <v>217</v>
      </c>
      <c r="I71" s="64">
        <v>4.8387096774193603</v>
      </c>
      <c r="J71" s="65">
        <v>234.36</v>
      </c>
      <c r="K71" s="66">
        <v>253.1088</v>
      </c>
      <c r="L71" s="86"/>
    </row>
    <row r="72" spans="1:12">
      <c r="A72" s="61">
        <v>2</v>
      </c>
      <c r="B72" s="60" t="s">
        <v>241</v>
      </c>
      <c r="C72" s="61" t="s">
        <v>240</v>
      </c>
      <c r="D72" s="61">
        <v>1400</v>
      </c>
      <c r="E72" s="61">
        <v>1600</v>
      </c>
      <c r="F72" s="62">
        <v>1750</v>
      </c>
      <c r="G72" s="62">
        <v>1900</v>
      </c>
      <c r="H72" s="63">
        <v>380</v>
      </c>
      <c r="I72" s="64">
        <v>4.2105263157894699</v>
      </c>
      <c r="J72" s="65">
        <v>410.4</v>
      </c>
      <c r="K72" s="66">
        <v>443.23200000000003</v>
      </c>
    </row>
    <row r="73" spans="1:12">
      <c r="A73" s="61">
        <v>3</v>
      </c>
      <c r="B73" s="60" t="s">
        <v>242</v>
      </c>
      <c r="C73" s="61">
        <v>1400</v>
      </c>
      <c r="D73" s="61">
        <v>1000</v>
      </c>
      <c r="E73" s="61">
        <v>1000</v>
      </c>
      <c r="F73" s="62">
        <v>1100</v>
      </c>
      <c r="G73" s="62">
        <v>1200</v>
      </c>
      <c r="H73" s="63">
        <v>132.37</v>
      </c>
      <c r="I73" s="64">
        <v>7.5545818538943896</v>
      </c>
      <c r="J73" s="65">
        <v>142.95959999999999</v>
      </c>
      <c r="K73" s="66">
        <v>154.396368</v>
      </c>
    </row>
    <row r="74" spans="1:12" ht="15" customHeight="1">
      <c r="A74" s="215" t="s">
        <v>243</v>
      </c>
      <c r="B74" s="215"/>
      <c r="C74" s="215"/>
      <c r="D74" s="215"/>
      <c r="E74" s="215"/>
      <c r="F74" s="55"/>
      <c r="G74" s="55"/>
      <c r="H74" s="67"/>
      <c r="I74" s="67"/>
      <c r="J74" s="68"/>
      <c r="K74" s="69"/>
    </row>
    <row r="75" spans="1:12">
      <c r="A75" s="61">
        <v>1</v>
      </c>
      <c r="B75" s="60" t="s">
        <v>244</v>
      </c>
      <c r="C75" s="87">
        <v>30</v>
      </c>
      <c r="D75" s="61">
        <v>70</v>
      </c>
      <c r="E75" s="61">
        <v>70</v>
      </c>
      <c r="F75" s="62">
        <v>75</v>
      </c>
      <c r="G75" s="62">
        <v>80</v>
      </c>
      <c r="H75" s="63">
        <v>7.62</v>
      </c>
      <c r="I75" s="64">
        <v>9.1863517060367492</v>
      </c>
      <c r="J75" s="65">
        <v>8.2295999999999996</v>
      </c>
      <c r="K75" s="66">
        <v>8.8879680000000008</v>
      </c>
    </row>
    <row r="76" spans="1:12">
      <c r="A76" s="61">
        <v>2</v>
      </c>
      <c r="B76" s="60" t="s">
        <v>245</v>
      </c>
      <c r="C76" s="61">
        <v>35</v>
      </c>
      <c r="D76" s="61">
        <v>70</v>
      </c>
      <c r="E76" s="61">
        <v>70</v>
      </c>
      <c r="F76" s="62">
        <v>75</v>
      </c>
      <c r="G76" s="62">
        <v>80</v>
      </c>
      <c r="H76" s="63">
        <v>14.58</v>
      </c>
      <c r="I76" s="64">
        <v>4.8010973936899903</v>
      </c>
      <c r="J76" s="65">
        <v>15.7464</v>
      </c>
      <c r="K76" s="66">
        <v>17.006112000000002</v>
      </c>
    </row>
    <row r="77" spans="1:12">
      <c r="A77" s="61">
        <v>3</v>
      </c>
      <c r="B77" s="60" t="s">
        <v>246</v>
      </c>
      <c r="C77" s="61">
        <v>30</v>
      </c>
      <c r="D77" s="61">
        <v>50</v>
      </c>
      <c r="E77" s="61">
        <v>50</v>
      </c>
      <c r="F77" s="62">
        <v>55</v>
      </c>
      <c r="G77" s="62">
        <v>60</v>
      </c>
      <c r="H77" s="63">
        <v>8</v>
      </c>
      <c r="I77" s="64">
        <v>6.25</v>
      </c>
      <c r="J77" s="65">
        <v>8.64</v>
      </c>
      <c r="K77" s="66">
        <v>9.3312000000000008</v>
      </c>
    </row>
    <row r="78" spans="1:12">
      <c r="A78" s="61">
        <v>4</v>
      </c>
      <c r="B78" s="60" t="s">
        <v>247</v>
      </c>
      <c r="C78" s="61">
        <v>60</v>
      </c>
      <c r="D78" s="61">
        <v>60</v>
      </c>
      <c r="E78" s="61">
        <v>60</v>
      </c>
      <c r="F78" s="62">
        <v>65</v>
      </c>
      <c r="G78" s="62">
        <v>70</v>
      </c>
      <c r="H78" s="63">
        <v>12.5</v>
      </c>
      <c r="I78" s="64">
        <v>4.8</v>
      </c>
      <c r="J78" s="65">
        <v>13.5</v>
      </c>
      <c r="K78" s="66">
        <v>14.58</v>
      </c>
    </row>
    <row r="79" spans="1:12" ht="15" customHeight="1">
      <c r="A79" s="215" t="s">
        <v>248</v>
      </c>
      <c r="B79" s="215"/>
      <c r="C79" s="215"/>
      <c r="D79" s="215"/>
      <c r="E79" s="215"/>
      <c r="F79" s="55"/>
      <c r="G79" s="55"/>
      <c r="H79" s="67"/>
      <c r="I79" s="67"/>
      <c r="J79" s="68"/>
      <c r="K79" s="69"/>
    </row>
    <row r="80" spans="1:12">
      <c r="A80" s="61">
        <v>1</v>
      </c>
      <c r="B80" s="60" t="s">
        <v>249</v>
      </c>
      <c r="C80" s="61" t="s">
        <v>250</v>
      </c>
      <c r="D80" s="61">
        <v>2300</v>
      </c>
      <c r="E80" s="61">
        <v>2300</v>
      </c>
      <c r="F80" s="62">
        <v>2450</v>
      </c>
      <c r="G80" s="62">
        <v>2600</v>
      </c>
      <c r="H80" s="63">
        <v>335.66</v>
      </c>
      <c r="I80" s="64">
        <v>6.8521718405529404</v>
      </c>
      <c r="J80" s="65">
        <v>362.51280000000003</v>
      </c>
      <c r="K80" s="66">
        <v>391.513824</v>
      </c>
    </row>
    <row r="81" spans="1:11">
      <c r="A81" s="61">
        <v>2</v>
      </c>
      <c r="B81" s="60" t="s">
        <v>251</v>
      </c>
      <c r="C81" s="61" t="s">
        <v>252</v>
      </c>
      <c r="D81" s="61">
        <v>1500</v>
      </c>
      <c r="E81" s="61">
        <v>1500</v>
      </c>
      <c r="F81" s="62">
        <v>1600</v>
      </c>
      <c r="G81" s="62">
        <v>1750</v>
      </c>
      <c r="H81" s="63">
        <v>263.69</v>
      </c>
      <c r="I81" s="64">
        <v>5.6884978573324698</v>
      </c>
      <c r="J81" s="65">
        <v>284.78519999999997</v>
      </c>
      <c r="K81" s="66">
        <v>307.568016</v>
      </c>
    </row>
    <row r="82" spans="1:11">
      <c r="A82" s="61">
        <v>3</v>
      </c>
      <c r="B82" s="60" t="s">
        <v>253</v>
      </c>
      <c r="C82" s="61" t="s">
        <v>254</v>
      </c>
      <c r="D82" s="61">
        <v>2300</v>
      </c>
      <c r="E82" s="61">
        <v>2300</v>
      </c>
      <c r="F82" s="62">
        <v>2450</v>
      </c>
      <c r="G82" s="62">
        <v>2600</v>
      </c>
      <c r="H82" s="63">
        <v>334.5</v>
      </c>
      <c r="I82" s="64">
        <v>6.8759342301943196</v>
      </c>
      <c r="J82" s="65">
        <v>361.26</v>
      </c>
      <c r="K82" s="66">
        <v>390.16079999999999</v>
      </c>
    </row>
    <row r="83" spans="1:11">
      <c r="A83" s="61">
        <v>4</v>
      </c>
      <c r="B83" s="60" t="s">
        <v>255</v>
      </c>
      <c r="C83" s="61" t="s">
        <v>256</v>
      </c>
      <c r="D83" s="61">
        <v>2650</v>
      </c>
      <c r="E83" s="61">
        <v>2650</v>
      </c>
      <c r="F83" s="62">
        <v>2800</v>
      </c>
      <c r="G83" s="62">
        <v>2950</v>
      </c>
      <c r="H83" s="63">
        <v>419.08</v>
      </c>
      <c r="I83" s="64">
        <v>6.3233750119309002</v>
      </c>
      <c r="J83" s="65">
        <v>452.60640000000001</v>
      </c>
      <c r="K83" s="66">
        <v>488.81491199999999</v>
      </c>
    </row>
    <row r="84" spans="1:11">
      <c r="A84" s="61">
        <v>5</v>
      </c>
      <c r="B84" s="60" t="s">
        <v>257</v>
      </c>
      <c r="C84" s="61" t="s">
        <v>258</v>
      </c>
      <c r="D84" s="61">
        <v>2300</v>
      </c>
      <c r="E84" s="61">
        <v>3200</v>
      </c>
      <c r="F84" s="62">
        <v>3400</v>
      </c>
      <c r="G84" s="62">
        <v>3700</v>
      </c>
      <c r="H84" s="63">
        <v>790</v>
      </c>
      <c r="I84" s="64">
        <v>4.0506329113924098</v>
      </c>
      <c r="J84" s="65">
        <v>853.2</v>
      </c>
      <c r="K84" s="66">
        <v>921.45600000000002</v>
      </c>
    </row>
    <row r="85" spans="1:11">
      <c r="A85" s="61">
        <v>6</v>
      </c>
      <c r="B85" s="60" t="s">
        <v>259</v>
      </c>
      <c r="C85" s="61" t="s">
        <v>260</v>
      </c>
      <c r="D85" s="61">
        <v>2000</v>
      </c>
      <c r="E85" s="61">
        <v>3300</v>
      </c>
      <c r="F85" s="62">
        <v>3500</v>
      </c>
      <c r="G85" s="62">
        <v>3800</v>
      </c>
      <c r="H85" s="63">
        <v>814.3</v>
      </c>
      <c r="I85" s="64">
        <v>4.0525604813950604</v>
      </c>
      <c r="J85" s="65">
        <v>879.44399999999996</v>
      </c>
      <c r="K85" s="66">
        <v>949.79952000000003</v>
      </c>
    </row>
    <row r="86" spans="1:11" ht="15" customHeight="1">
      <c r="A86" s="215" t="s">
        <v>118</v>
      </c>
      <c r="B86" s="215"/>
      <c r="C86" s="215"/>
      <c r="D86" s="215"/>
      <c r="E86" s="215"/>
      <c r="F86" s="55"/>
      <c r="G86" s="55"/>
      <c r="H86" s="67"/>
      <c r="I86" s="67"/>
      <c r="J86" s="68"/>
      <c r="K86" s="69"/>
    </row>
    <row r="87" spans="1:11">
      <c r="A87" s="61">
        <v>1</v>
      </c>
      <c r="B87" s="60" t="s">
        <v>261</v>
      </c>
      <c r="C87" s="61">
        <v>40</v>
      </c>
      <c r="D87" s="61">
        <v>80</v>
      </c>
      <c r="E87" s="61">
        <v>80</v>
      </c>
      <c r="F87" s="62">
        <v>85</v>
      </c>
      <c r="G87" s="62">
        <v>90</v>
      </c>
      <c r="H87" s="63">
        <v>15.31</v>
      </c>
      <c r="I87" s="64">
        <v>5.2253429131286699</v>
      </c>
      <c r="J87" s="65">
        <v>16.534800000000001</v>
      </c>
      <c r="K87" s="66">
        <v>17.857583999999999</v>
      </c>
    </row>
    <row r="88" spans="1:11">
      <c r="A88" s="61">
        <v>2</v>
      </c>
      <c r="B88" s="60" t="s">
        <v>262</v>
      </c>
      <c r="C88" s="61">
        <v>40</v>
      </c>
      <c r="D88" s="61">
        <v>70</v>
      </c>
      <c r="E88" s="61">
        <v>70</v>
      </c>
      <c r="F88" s="62">
        <v>75</v>
      </c>
      <c r="G88" s="62">
        <v>80</v>
      </c>
      <c r="H88" s="63">
        <v>17.43</v>
      </c>
      <c r="I88" s="64">
        <v>4.01606425702811</v>
      </c>
      <c r="J88" s="65">
        <v>18.824400000000001</v>
      </c>
      <c r="K88" s="66">
        <v>20.330352000000001</v>
      </c>
    </row>
    <row r="89" spans="1:11">
      <c r="A89" s="61">
        <v>3</v>
      </c>
      <c r="B89" s="60" t="s">
        <v>263</v>
      </c>
      <c r="C89" s="61">
        <v>40</v>
      </c>
      <c r="D89" s="61">
        <v>60</v>
      </c>
      <c r="E89" s="61">
        <v>60</v>
      </c>
      <c r="F89" s="62">
        <v>65</v>
      </c>
      <c r="G89" s="62">
        <v>70</v>
      </c>
      <c r="H89" s="63">
        <v>4.7699999999999996</v>
      </c>
      <c r="I89" s="64">
        <v>12.578616352201299</v>
      </c>
      <c r="J89" s="65">
        <v>5.1516000000000002</v>
      </c>
      <c r="K89" s="66">
        <v>5.5637280000000002</v>
      </c>
    </row>
    <row r="90" spans="1:11">
      <c r="A90" s="61">
        <v>4</v>
      </c>
      <c r="B90" s="60" t="s">
        <v>264</v>
      </c>
      <c r="C90" s="61">
        <v>40</v>
      </c>
      <c r="D90" s="61">
        <v>60</v>
      </c>
      <c r="E90" s="61">
        <v>60</v>
      </c>
      <c r="F90" s="62">
        <v>65</v>
      </c>
      <c r="G90" s="62">
        <v>70</v>
      </c>
      <c r="H90" s="63">
        <v>6.06</v>
      </c>
      <c r="I90" s="64">
        <v>9.9009900990098991</v>
      </c>
      <c r="J90" s="65">
        <v>6.5448000000000004</v>
      </c>
      <c r="K90" s="66">
        <v>7.068384</v>
      </c>
    </row>
    <row r="91" spans="1:11">
      <c r="A91" s="61">
        <v>5</v>
      </c>
      <c r="B91" s="60" t="s">
        <v>265</v>
      </c>
      <c r="C91" s="61">
        <v>40</v>
      </c>
      <c r="D91" s="61">
        <v>60</v>
      </c>
      <c r="E91" s="61">
        <v>60</v>
      </c>
      <c r="F91" s="62">
        <v>65</v>
      </c>
      <c r="G91" s="62">
        <v>70</v>
      </c>
      <c r="H91" s="63">
        <v>18.77</v>
      </c>
      <c r="I91" s="64">
        <v>3.1965903036760799</v>
      </c>
      <c r="J91" s="65">
        <v>20.271599999999999</v>
      </c>
      <c r="K91" s="66">
        <v>21.893328</v>
      </c>
    </row>
    <row r="92" spans="1:11">
      <c r="A92" s="61">
        <v>6</v>
      </c>
      <c r="B92" s="60" t="s">
        <v>266</v>
      </c>
      <c r="C92" s="61">
        <v>40</v>
      </c>
      <c r="D92" s="61">
        <v>60</v>
      </c>
      <c r="E92" s="61">
        <v>60</v>
      </c>
      <c r="F92" s="62">
        <v>65</v>
      </c>
      <c r="G92" s="62">
        <v>70</v>
      </c>
      <c r="H92" s="63">
        <v>10.89</v>
      </c>
      <c r="I92" s="64">
        <v>5.5096418732782402</v>
      </c>
      <c r="J92" s="65">
        <v>11.761200000000001</v>
      </c>
      <c r="K92" s="66">
        <v>12.702095999999999</v>
      </c>
    </row>
    <row r="93" spans="1:11" hidden="1">
      <c r="A93" s="73"/>
      <c r="B93" s="72"/>
      <c r="C93" s="73"/>
      <c r="D93" s="73"/>
      <c r="E93" s="73"/>
      <c r="F93" s="74"/>
      <c r="G93" s="74"/>
      <c r="H93" s="88"/>
      <c r="J93" s="77"/>
      <c r="K93" s="77"/>
    </row>
    <row r="94" spans="1:11" hidden="1">
      <c r="A94" s="73"/>
      <c r="B94" s="72"/>
      <c r="C94" s="73"/>
      <c r="D94" s="73"/>
      <c r="E94" s="73"/>
      <c r="F94" s="74"/>
      <c r="G94" s="74"/>
      <c r="H94" s="78"/>
      <c r="I94" s="79"/>
      <c r="J94" s="77"/>
      <c r="K94" s="77"/>
    </row>
    <row r="95" spans="1:11" hidden="1">
      <c r="A95" s="49" t="s">
        <v>116</v>
      </c>
      <c r="B95" s="49" t="s">
        <v>138</v>
      </c>
      <c r="C95" s="49" t="s">
        <v>117</v>
      </c>
      <c r="D95" s="49" t="s">
        <v>139</v>
      </c>
      <c r="E95" s="49" t="s">
        <v>140</v>
      </c>
      <c r="F95" s="51" t="s">
        <v>141</v>
      </c>
      <c r="G95" s="51" t="s">
        <v>142</v>
      </c>
      <c r="H95" s="52" t="s">
        <v>143</v>
      </c>
      <c r="I95" s="52" t="s">
        <v>144</v>
      </c>
      <c r="J95" s="53" t="s">
        <v>145</v>
      </c>
      <c r="K95" s="54" t="s">
        <v>146</v>
      </c>
    </row>
    <row r="96" spans="1:11" ht="15" customHeight="1">
      <c r="A96" s="215" t="s">
        <v>267</v>
      </c>
      <c r="B96" s="215"/>
      <c r="C96" s="215"/>
      <c r="D96" s="215"/>
      <c r="E96" s="215"/>
      <c r="F96" s="80"/>
      <c r="G96" s="80"/>
      <c r="H96" s="81"/>
      <c r="I96" s="67"/>
      <c r="J96" s="82"/>
      <c r="K96" s="83"/>
    </row>
    <row r="97" spans="1:11">
      <c r="A97" s="61">
        <v>1</v>
      </c>
      <c r="B97" s="60" t="s">
        <v>268</v>
      </c>
      <c r="C97" s="61">
        <v>28</v>
      </c>
      <c r="D97" s="61"/>
      <c r="E97" s="61" t="s">
        <v>269</v>
      </c>
      <c r="F97" s="62"/>
      <c r="G97" s="62"/>
      <c r="H97" s="63">
        <v>2</v>
      </c>
      <c r="I97" s="64"/>
      <c r="J97" s="65">
        <v>2.16</v>
      </c>
      <c r="K97" s="66">
        <v>2.3328000000000002</v>
      </c>
    </row>
    <row r="98" spans="1:11">
      <c r="A98" s="61">
        <v>2</v>
      </c>
      <c r="B98" s="60" t="s">
        <v>270</v>
      </c>
      <c r="C98" s="61">
        <v>30</v>
      </c>
      <c r="D98" s="61"/>
      <c r="E98" s="61" t="s">
        <v>269</v>
      </c>
      <c r="F98" s="62"/>
      <c r="G98" s="62"/>
      <c r="H98" s="63">
        <v>1.5</v>
      </c>
      <c r="I98" s="64"/>
      <c r="J98" s="65">
        <v>1.62</v>
      </c>
      <c r="K98" s="66">
        <v>1.7496</v>
      </c>
    </row>
    <row r="99" spans="1:11">
      <c r="A99" s="61">
        <v>3</v>
      </c>
      <c r="B99" s="60" t="s">
        <v>271</v>
      </c>
      <c r="C99" s="61">
        <v>28</v>
      </c>
      <c r="D99" s="61"/>
      <c r="E99" s="61" t="s">
        <v>269</v>
      </c>
      <c r="F99" s="62"/>
      <c r="G99" s="62"/>
      <c r="H99" s="63">
        <v>1.5</v>
      </c>
      <c r="I99" s="64"/>
      <c r="J99" s="65">
        <v>1.62</v>
      </c>
      <c r="K99" s="66">
        <v>1.7496</v>
      </c>
    </row>
    <row r="100" spans="1:11">
      <c r="A100" s="61">
        <v>4</v>
      </c>
      <c r="B100" s="60" t="s">
        <v>272</v>
      </c>
      <c r="C100" s="61">
        <v>5</v>
      </c>
      <c r="D100" s="61"/>
      <c r="E100" s="61" t="s">
        <v>269</v>
      </c>
      <c r="F100" s="62"/>
      <c r="G100" s="62"/>
      <c r="H100" s="63">
        <v>1.75</v>
      </c>
      <c r="I100" s="64"/>
      <c r="J100" s="65">
        <v>1.89</v>
      </c>
      <c r="K100" s="66">
        <v>2.0411999999999999</v>
      </c>
    </row>
    <row r="101" spans="1:11" ht="15" customHeight="1">
      <c r="A101" s="215" t="s">
        <v>273</v>
      </c>
      <c r="B101" s="215"/>
      <c r="C101" s="215"/>
      <c r="D101" s="215"/>
      <c r="E101" s="215"/>
      <c r="F101" s="80"/>
      <c r="G101" s="80"/>
      <c r="H101" s="67"/>
      <c r="I101" s="82"/>
      <c r="J101" s="67"/>
      <c r="K101" s="83"/>
    </row>
    <row r="102" spans="1:11" ht="24">
      <c r="A102" s="59">
        <v>1</v>
      </c>
      <c r="B102" s="60" t="s">
        <v>274</v>
      </c>
      <c r="C102" s="61" t="s">
        <v>275</v>
      </c>
      <c r="D102" s="61">
        <v>2500</v>
      </c>
      <c r="E102" s="61">
        <v>2500</v>
      </c>
      <c r="F102" s="62">
        <v>2700</v>
      </c>
      <c r="G102" s="62">
        <v>2900</v>
      </c>
      <c r="H102" s="63">
        <v>517.22</v>
      </c>
      <c r="I102" s="64">
        <v>4.8335331193689299</v>
      </c>
      <c r="J102" s="65">
        <v>558.59760000000006</v>
      </c>
      <c r="K102" s="66">
        <v>603.28540799999996</v>
      </c>
    </row>
    <row r="103" spans="1:11" ht="15" customHeight="1">
      <c r="A103" s="215" t="s">
        <v>276</v>
      </c>
      <c r="B103" s="215"/>
      <c r="C103" s="215"/>
      <c r="D103" s="215"/>
      <c r="E103" s="215"/>
      <c r="F103" s="55"/>
      <c r="G103" s="55"/>
      <c r="H103" s="67"/>
      <c r="I103" s="82"/>
      <c r="J103" s="68"/>
      <c r="K103" s="69"/>
    </row>
    <row r="104" spans="1:11">
      <c r="A104" s="61">
        <v>1</v>
      </c>
      <c r="B104" s="60" t="s">
        <v>277</v>
      </c>
      <c r="C104" s="61">
        <v>200</v>
      </c>
      <c r="D104" s="61">
        <v>80</v>
      </c>
      <c r="E104" s="61">
        <v>80</v>
      </c>
      <c r="F104" s="62">
        <v>85</v>
      </c>
      <c r="G104" s="62">
        <v>90</v>
      </c>
      <c r="H104" s="63">
        <v>16.22</v>
      </c>
      <c r="I104" s="64">
        <v>4.9321824907521599</v>
      </c>
      <c r="J104" s="65">
        <v>17.517600000000002</v>
      </c>
      <c r="K104" s="66">
        <v>18.919008000000002</v>
      </c>
    </row>
    <row r="105" spans="1:11">
      <c r="A105" s="61">
        <v>2</v>
      </c>
      <c r="B105" s="60" t="s">
        <v>278</v>
      </c>
      <c r="C105" s="61">
        <v>500</v>
      </c>
      <c r="D105" s="61">
        <v>190</v>
      </c>
      <c r="E105" s="61">
        <v>190</v>
      </c>
      <c r="F105" s="62"/>
      <c r="G105" s="62"/>
      <c r="H105" s="63">
        <v>45</v>
      </c>
      <c r="I105" s="64">
        <v>4.2222222222222197</v>
      </c>
      <c r="J105" s="65">
        <v>48.6</v>
      </c>
      <c r="K105" s="66">
        <v>52.488</v>
      </c>
    </row>
    <row r="106" spans="1:11">
      <c r="A106" s="61">
        <v>3</v>
      </c>
      <c r="B106" s="60" t="s">
        <v>279</v>
      </c>
      <c r="C106" s="61">
        <v>500</v>
      </c>
      <c r="D106" s="61">
        <v>190</v>
      </c>
      <c r="E106" s="61">
        <v>190</v>
      </c>
      <c r="F106" s="62"/>
      <c r="G106" s="62"/>
      <c r="H106" s="63">
        <v>45</v>
      </c>
      <c r="I106" s="64">
        <v>4.2222222222222197</v>
      </c>
      <c r="J106" s="65">
        <v>48.6</v>
      </c>
      <c r="K106" s="66">
        <v>52.488</v>
      </c>
    </row>
    <row r="107" spans="1:11" ht="15" hidden="1" customHeight="1">
      <c r="A107" s="218" t="s">
        <v>280</v>
      </c>
      <c r="B107" s="218"/>
      <c r="C107" s="218"/>
      <c r="D107" s="218"/>
      <c r="E107" s="218"/>
      <c r="F107" s="89"/>
      <c r="G107" s="89"/>
      <c r="H107" s="90"/>
      <c r="I107" s="82"/>
      <c r="J107" s="91"/>
      <c r="K107" s="91"/>
    </row>
    <row r="108" spans="1:11" ht="15" hidden="1" customHeight="1">
      <c r="A108" s="215" t="s">
        <v>281</v>
      </c>
      <c r="B108" s="215"/>
      <c r="C108" s="215"/>
      <c r="D108" s="215"/>
      <c r="E108" s="215"/>
      <c r="F108" s="55"/>
      <c r="G108" s="55"/>
      <c r="H108" s="67"/>
      <c r="I108" s="82"/>
      <c r="J108" s="68"/>
      <c r="K108" s="68"/>
    </row>
    <row r="109" spans="1:11" hidden="1">
      <c r="A109" s="61">
        <v>1</v>
      </c>
      <c r="B109" s="60" t="s">
        <v>282</v>
      </c>
      <c r="C109" s="61">
        <v>0.75</v>
      </c>
      <c r="D109" s="61"/>
      <c r="E109" s="61">
        <v>2200</v>
      </c>
      <c r="F109" s="62"/>
      <c r="G109" s="62"/>
      <c r="H109" s="63"/>
      <c r="I109" s="64"/>
      <c r="J109" s="65"/>
      <c r="K109" s="65"/>
    </row>
    <row r="110" spans="1:11" hidden="1">
      <c r="A110" s="61">
        <v>2</v>
      </c>
      <c r="B110" s="60" t="s">
        <v>283</v>
      </c>
      <c r="C110" s="61">
        <v>0.75</v>
      </c>
      <c r="D110" s="61"/>
      <c r="E110" s="61">
        <v>890</v>
      </c>
      <c r="F110" s="62"/>
      <c r="G110" s="62"/>
      <c r="H110" s="63"/>
      <c r="I110" s="64"/>
      <c r="J110" s="65"/>
      <c r="K110" s="65"/>
    </row>
    <row r="111" spans="1:11" hidden="1">
      <c r="A111" s="61">
        <v>3</v>
      </c>
      <c r="B111" s="60" t="s">
        <v>284</v>
      </c>
      <c r="C111" s="61">
        <v>0.75</v>
      </c>
      <c r="D111" s="61"/>
      <c r="E111" s="61">
        <v>1700</v>
      </c>
      <c r="F111" s="62"/>
      <c r="G111" s="62"/>
      <c r="H111" s="63"/>
      <c r="I111" s="64"/>
      <c r="J111" s="65"/>
      <c r="K111" s="65"/>
    </row>
    <row r="112" spans="1:11" ht="15" hidden="1" customHeight="1">
      <c r="A112" s="215" t="s">
        <v>285</v>
      </c>
      <c r="B112" s="215"/>
      <c r="C112" s="215"/>
      <c r="D112" s="215"/>
      <c r="E112" s="215"/>
      <c r="F112" s="92"/>
      <c r="G112" s="92"/>
      <c r="H112" s="93"/>
      <c r="I112" s="82"/>
      <c r="J112" s="94"/>
      <c r="K112" s="94"/>
    </row>
    <row r="113" spans="1:11" hidden="1">
      <c r="A113" s="61">
        <v>1</v>
      </c>
      <c r="B113" s="60" t="s">
        <v>286</v>
      </c>
      <c r="C113" s="61">
        <v>0.75</v>
      </c>
      <c r="D113" s="61"/>
      <c r="E113" s="61">
        <v>1150</v>
      </c>
      <c r="F113" s="62"/>
      <c r="G113" s="62"/>
      <c r="H113" s="63"/>
      <c r="I113" s="64"/>
      <c r="J113" s="65"/>
      <c r="K113" s="65"/>
    </row>
    <row r="114" spans="1:11" hidden="1">
      <c r="A114" s="61">
        <v>2</v>
      </c>
      <c r="B114" s="60" t="s">
        <v>287</v>
      </c>
      <c r="C114" s="61">
        <v>0.75</v>
      </c>
      <c r="D114" s="61"/>
      <c r="E114" s="61">
        <v>2250</v>
      </c>
      <c r="F114" s="62"/>
      <c r="G114" s="62"/>
      <c r="H114" s="63"/>
      <c r="I114" s="64"/>
      <c r="J114" s="65"/>
      <c r="K114" s="65"/>
    </row>
    <row r="115" spans="1:11" ht="15" hidden="1" customHeight="1">
      <c r="A115" s="215" t="s">
        <v>288</v>
      </c>
      <c r="B115" s="215"/>
      <c r="C115" s="215"/>
      <c r="D115" s="215"/>
      <c r="E115" s="215"/>
      <c r="F115" s="92"/>
      <c r="G115" s="92"/>
      <c r="H115" s="93"/>
      <c r="I115" s="64"/>
      <c r="J115" s="94"/>
      <c r="K115" s="94"/>
    </row>
    <row r="116" spans="1:11" hidden="1">
      <c r="A116" s="61">
        <v>1</v>
      </c>
      <c r="B116" s="72" t="s">
        <v>289</v>
      </c>
      <c r="C116" s="61">
        <v>0.75</v>
      </c>
      <c r="D116" s="61"/>
      <c r="E116" s="61">
        <v>2100</v>
      </c>
      <c r="F116" s="62"/>
      <c r="G116" s="62"/>
      <c r="H116" s="63"/>
      <c r="I116" s="64"/>
      <c r="J116" s="65"/>
      <c r="K116" s="65"/>
    </row>
    <row r="117" spans="1:11" hidden="1">
      <c r="A117" s="61">
        <v>2</v>
      </c>
      <c r="B117" s="60" t="s">
        <v>290</v>
      </c>
      <c r="C117" s="61">
        <v>0.75</v>
      </c>
      <c r="D117" s="61"/>
      <c r="E117" s="61">
        <v>1150</v>
      </c>
      <c r="F117" s="62"/>
      <c r="G117" s="62"/>
      <c r="H117" s="63"/>
      <c r="I117" s="64"/>
      <c r="J117" s="65"/>
      <c r="K117" s="65"/>
    </row>
    <row r="118" spans="1:11" hidden="1">
      <c r="A118" s="61">
        <v>3</v>
      </c>
      <c r="B118" s="60" t="s">
        <v>291</v>
      </c>
      <c r="C118" s="61">
        <v>0.75</v>
      </c>
      <c r="D118" s="61"/>
      <c r="E118" s="61">
        <v>1580</v>
      </c>
      <c r="F118" s="62"/>
      <c r="G118" s="62"/>
      <c r="H118" s="63"/>
      <c r="I118" s="64"/>
      <c r="J118" s="65"/>
      <c r="K118" s="65"/>
    </row>
    <row r="119" spans="1:11" hidden="1">
      <c r="A119" s="61">
        <v>4</v>
      </c>
      <c r="B119" s="60" t="s">
        <v>292</v>
      </c>
      <c r="C119" s="61">
        <v>0.75</v>
      </c>
      <c r="D119" s="61"/>
      <c r="E119" s="61">
        <v>950</v>
      </c>
      <c r="F119" s="62"/>
      <c r="G119" s="62"/>
      <c r="H119" s="63"/>
      <c r="I119" s="64"/>
      <c r="J119" s="65"/>
      <c r="K119" s="65"/>
    </row>
    <row r="120" spans="1:11" ht="15" hidden="1" customHeight="1">
      <c r="A120" s="215" t="s">
        <v>293</v>
      </c>
      <c r="B120" s="215"/>
      <c r="C120" s="215"/>
      <c r="D120" s="215"/>
      <c r="E120" s="215"/>
      <c r="F120" s="55"/>
      <c r="G120" s="55"/>
      <c r="H120" s="67"/>
      <c r="I120" s="95"/>
      <c r="J120" s="68"/>
      <c r="K120" s="68"/>
    </row>
    <row r="121" spans="1:11" ht="15" hidden="1" customHeight="1">
      <c r="A121" s="216" t="s">
        <v>111</v>
      </c>
      <c r="B121" s="216"/>
      <c r="C121" s="216"/>
      <c r="D121" s="216"/>
      <c r="E121" s="216"/>
      <c r="F121" s="96"/>
      <c r="G121" s="96"/>
      <c r="H121" s="97"/>
      <c r="I121" s="64"/>
      <c r="J121" s="98"/>
      <c r="K121" s="98"/>
    </row>
    <row r="122" spans="1:11" ht="15" hidden="1" customHeight="1">
      <c r="A122" s="217" t="s">
        <v>294</v>
      </c>
      <c r="B122" s="217"/>
      <c r="C122" s="217"/>
      <c r="D122" s="217"/>
      <c r="E122" s="217"/>
      <c r="F122" s="99"/>
      <c r="G122" s="99"/>
      <c r="H122" s="100"/>
      <c r="I122" s="64"/>
      <c r="J122" s="101"/>
      <c r="K122" s="101"/>
    </row>
    <row r="123" spans="1:11" ht="15.75" hidden="1" customHeight="1">
      <c r="A123" s="214" t="s">
        <v>295</v>
      </c>
      <c r="B123" s="214"/>
      <c r="C123" s="214"/>
      <c r="D123" s="214"/>
      <c r="E123" s="214"/>
      <c r="F123" s="102"/>
      <c r="G123" s="102"/>
      <c r="H123" s="103"/>
      <c r="I123" s="64"/>
      <c r="J123" s="104"/>
      <c r="K123" s="104"/>
    </row>
    <row r="124" spans="1:11">
      <c r="A124" s="105"/>
    </row>
    <row r="125" spans="1:11">
      <c r="A125" s="105"/>
    </row>
  </sheetData>
  <mergeCells count="22">
    <mergeCell ref="A30:E30"/>
    <mergeCell ref="A107:E107"/>
    <mergeCell ref="A120:E120"/>
    <mergeCell ref="A48:E48"/>
    <mergeCell ref="A7:E7"/>
    <mergeCell ref="A74:E74"/>
    <mergeCell ref="A15:E15"/>
    <mergeCell ref="A79:E79"/>
    <mergeCell ref="A96:E96"/>
    <mergeCell ref="A123:E123"/>
    <mergeCell ref="A44:E44"/>
    <mergeCell ref="A108:E108"/>
    <mergeCell ref="A86:E86"/>
    <mergeCell ref="A70:E70"/>
    <mergeCell ref="A57:E57"/>
    <mergeCell ref="A65:E65"/>
    <mergeCell ref="A101:E101"/>
    <mergeCell ref="A112:E112"/>
    <mergeCell ref="A103:E103"/>
    <mergeCell ref="A115:E115"/>
    <mergeCell ref="A121:E121"/>
    <mergeCell ref="A122:E122"/>
  </mergeCells>
  <pageMargins left="0" right="0" top="0" bottom="0" header="0" footer="0"/>
  <pageSetup paperSize="77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workbookViewId="0">
      <selection sqref="A1:E1"/>
    </sheetView>
  </sheetViews>
  <sheetFormatPr defaultColWidth="9" defaultRowHeight="14.5" zeroHeight="1"/>
  <cols>
    <col min="1" max="1" width="2.25" style="9" customWidth="1"/>
    <col min="2" max="2" width="34.25" style="9" customWidth="1"/>
    <col min="3" max="3" width="3.75" style="9" customWidth="1"/>
    <col min="4" max="4" width="4" style="9" customWidth="1"/>
    <col min="5" max="256" width="8" style="9" customWidth="1"/>
  </cols>
  <sheetData>
    <row r="1" spans="1:7" ht="13.9" customHeight="1">
      <c r="A1" s="218" t="s">
        <v>280</v>
      </c>
      <c r="B1" s="218"/>
      <c r="C1" s="218"/>
      <c r="D1" s="218"/>
      <c r="E1" s="218"/>
      <c r="F1" s="106"/>
      <c r="G1" s="44"/>
    </row>
    <row r="2" spans="1:7" ht="13.9" customHeight="1">
      <c r="A2" s="215" t="s">
        <v>281</v>
      </c>
      <c r="B2" s="215"/>
      <c r="C2" s="215"/>
      <c r="D2" s="215"/>
      <c r="E2" s="215"/>
      <c r="F2" s="107"/>
      <c r="G2" s="44"/>
    </row>
    <row r="3" spans="1:7">
      <c r="A3" s="61">
        <v>1</v>
      </c>
      <c r="B3" s="60" t="s">
        <v>282</v>
      </c>
      <c r="C3" s="61">
        <v>0.75</v>
      </c>
      <c r="D3" s="61">
        <v>2200</v>
      </c>
      <c r="E3" s="108">
        <v>1700</v>
      </c>
      <c r="F3" s="108">
        <v>707</v>
      </c>
      <c r="G3" s="44">
        <v>3.1117397454031099</v>
      </c>
    </row>
    <row r="4" spans="1:7">
      <c r="A4" s="61">
        <v>2</v>
      </c>
      <c r="B4" s="60" t="s">
        <v>283</v>
      </c>
      <c r="C4" s="61">
        <v>0.75</v>
      </c>
      <c r="D4" s="61">
        <v>890</v>
      </c>
      <c r="E4" s="108">
        <v>1200</v>
      </c>
      <c r="F4" s="108">
        <v>250</v>
      </c>
      <c r="G4" s="44">
        <v>3.56</v>
      </c>
    </row>
    <row r="5" spans="1:7">
      <c r="A5" s="61">
        <v>3</v>
      </c>
      <c r="B5" s="60" t="s">
        <v>284</v>
      </c>
      <c r="C5" s="61">
        <v>0.75</v>
      </c>
      <c r="D5" s="61">
        <v>1700</v>
      </c>
      <c r="E5" s="108">
        <v>1700</v>
      </c>
      <c r="F5" s="108">
        <v>540</v>
      </c>
      <c r="G5" s="44">
        <v>3.1481481481481501</v>
      </c>
    </row>
    <row r="6" spans="1:7" ht="15" customHeight="1">
      <c r="A6" s="215" t="s">
        <v>285</v>
      </c>
      <c r="B6" s="215"/>
      <c r="C6" s="215"/>
      <c r="D6" s="215"/>
      <c r="E6" s="215"/>
      <c r="F6" s="106"/>
      <c r="G6" s="44"/>
    </row>
    <row r="7" spans="1:7">
      <c r="A7" s="61">
        <v>1</v>
      </c>
      <c r="B7" s="60" t="s">
        <v>286</v>
      </c>
      <c r="C7" s="61">
        <v>0.75</v>
      </c>
      <c r="D7" s="61">
        <v>1150</v>
      </c>
      <c r="E7" s="108">
        <v>1500</v>
      </c>
      <c r="F7" s="108">
        <v>320</v>
      </c>
      <c r="G7" s="44">
        <v>3.59375</v>
      </c>
    </row>
    <row r="8" spans="1:7">
      <c r="A8" s="61">
        <v>2</v>
      </c>
      <c r="B8" s="60" t="s">
        <v>287</v>
      </c>
      <c r="C8" s="61">
        <v>0.75</v>
      </c>
      <c r="D8" s="61">
        <v>2250</v>
      </c>
      <c r="E8" s="108">
        <v>2000</v>
      </c>
      <c r="F8" s="108">
        <v>740</v>
      </c>
      <c r="G8" s="44">
        <v>3.0405405405405399</v>
      </c>
    </row>
    <row r="9" spans="1:7" ht="15" customHeight="1">
      <c r="A9" s="215" t="s">
        <v>288</v>
      </c>
      <c r="B9" s="215"/>
      <c r="C9" s="215"/>
      <c r="D9" s="215"/>
      <c r="E9" s="215"/>
      <c r="F9" s="106"/>
      <c r="G9" s="44"/>
    </row>
    <row r="10" spans="1:7">
      <c r="A10" s="61">
        <v>1</v>
      </c>
      <c r="B10" s="72" t="s">
        <v>289</v>
      </c>
      <c r="C10" s="61">
        <v>0.75</v>
      </c>
      <c r="D10" s="61">
        <v>2100</v>
      </c>
      <c r="E10" s="108">
        <v>2000</v>
      </c>
      <c r="F10" s="108">
        <v>700</v>
      </c>
      <c r="G10" s="44">
        <v>3</v>
      </c>
    </row>
    <row r="11" spans="1:7">
      <c r="A11" s="61">
        <v>2</v>
      </c>
      <c r="B11" s="60" t="s">
        <v>290</v>
      </c>
      <c r="C11" s="61">
        <v>0.75</v>
      </c>
      <c r="D11" s="61">
        <v>1150</v>
      </c>
      <c r="E11" s="108">
        <v>1500</v>
      </c>
      <c r="F11" s="108">
        <v>324</v>
      </c>
      <c r="G11" s="44">
        <v>3.5493827160493798</v>
      </c>
    </row>
    <row r="12" spans="1:7">
      <c r="A12" s="61">
        <v>3</v>
      </c>
      <c r="B12" s="60" t="s">
        <v>291</v>
      </c>
      <c r="C12" s="61">
        <v>0.75</v>
      </c>
      <c r="D12" s="61">
        <v>1580</v>
      </c>
      <c r="E12" s="108">
        <v>1200</v>
      </c>
      <c r="F12" s="108">
        <v>525</v>
      </c>
      <c r="G12" s="44">
        <v>3.0095238095238099</v>
      </c>
    </row>
    <row r="13" spans="1:7">
      <c r="A13" s="61">
        <v>4</v>
      </c>
      <c r="B13" s="60" t="s">
        <v>292</v>
      </c>
      <c r="C13" s="61">
        <v>0.75</v>
      </c>
      <c r="D13" s="61">
        <v>950</v>
      </c>
      <c r="E13" s="108">
        <v>1200</v>
      </c>
      <c r="F13" s="108">
        <v>260</v>
      </c>
      <c r="G13" s="44">
        <v>3.6538461538461502</v>
      </c>
    </row>
    <row r="14" spans="1:7" ht="15" customHeight="1">
      <c r="A14" s="215" t="s">
        <v>293</v>
      </c>
      <c r="B14" s="215"/>
      <c r="C14" s="215"/>
      <c r="D14" s="215"/>
      <c r="E14" s="215"/>
      <c r="F14" s="107"/>
      <c r="G14" s="109">
        <v>3.2963256792790201</v>
      </c>
    </row>
    <row r="15" spans="1:7" ht="15" customHeight="1">
      <c r="A15" s="216" t="s">
        <v>111</v>
      </c>
      <c r="B15" s="216"/>
      <c r="C15" s="216"/>
      <c r="D15" s="216"/>
      <c r="E15" s="216"/>
      <c r="F15" s="110"/>
      <c r="G15" s="44"/>
    </row>
    <row r="16" spans="1:7" ht="15" customHeight="1">
      <c r="A16" s="217" t="s">
        <v>294</v>
      </c>
      <c r="B16" s="217"/>
      <c r="C16" s="217"/>
      <c r="D16" s="217"/>
      <c r="E16" s="217"/>
      <c r="F16" s="111"/>
      <c r="G16" s="44"/>
    </row>
    <row r="17" spans="1:7" ht="15.75" customHeight="1">
      <c r="A17" s="214" t="s">
        <v>295</v>
      </c>
      <c r="B17" s="214"/>
      <c r="C17" s="214"/>
      <c r="D17" s="214"/>
      <c r="E17" s="214"/>
      <c r="F17" s="112"/>
      <c r="G17" s="44"/>
    </row>
  </sheetData>
  <mergeCells count="8">
    <mergeCell ref="A15:E15"/>
    <mergeCell ref="A16:E16"/>
    <mergeCell ref="A17:E17"/>
    <mergeCell ref="A1:E1"/>
    <mergeCell ref="A2:E2"/>
    <mergeCell ref="A6:E6"/>
    <mergeCell ref="A9:E9"/>
    <mergeCell ref="A14:E14"/>
  </mergeCells>
  <pageMargins left="0.7" right="0.7" top="0.75" bottom="0.75" header="0.7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"/>
  <sheetViews>
    <sheetView topLeftCell="A1048576" workbookViewId="0"/>
  </sheetViews>
  <sheetFormatPr defaultColWidth="9" defaultRowHeight="14.5" zeroHeight="1"/>
  <cols>
    <col min="1" max="256" width="8" style="9" customWidth="1"/>
  </cols>
  <sheetData/>
  <pageMargins left="0.7" right="0.7" top="0.75" bottom="0.75" header="0.75" footer="0.7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меню_</vt:lpstr>
      <vt:lpstr>Кондитерская</vt:lpstr>
      <vt:lpstr>прочее</vt:lpstr>
      <vt:lpstr>Лист2</vt:lpstr>
      <vt:lpstr>Лист1</vt:lpstr>
      <vt:lpstr>_GoBack_1</vt:lpstr>
      <vt:lpstr>меню_!Область_печати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SM-A520F</dc:creator>
  <cp:lastModifiedBy>Nina Ermalinskaya</cp:lastModifiedBy>
  <cp:lastPrinted>2024-06-20T17:24:42Z</cp:lastPrinted>
  <dcterms:created xsi:type="dcterms:W3CDTF">2021-02-16T08:55:08Z</dcterms:created>
  <dcterms:modified xsi:type="dcterms:W3CDTF">2024-08-21T09:37:24Z</dcterms:modified>
</cp:coreProperties>
</file>